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 tabRatio="873"/>
  </bookViews>
  <sheets>
    <sheet name="封面" sheetId="1" r:id="rId1"/>
    <sheet name="目录" sheetId="2" r:id="rId2"/>
    <sheet name="表1-全区收支" sheetId="3" r:id="rId3"/>
    <sheet name="表2-区级一般公共预算收支决算" sheetId="17" r:id="rId4"/>
    <sheet name="表3-区级一般公共预算支出决算（功能）" sheetId="5" r:id="rId5"/>
    <sheet name="表4-区级一般公共预算基本支出表（经济）" sheetId="6" r:id="rId6"/>
    <sheet name="表5-区级一般公共预算转移支付收支" sheetId="7" r:id="rId7"/>
    <sheet name="表6-区级一般公共预算转移支付（分地区、分项目）" sheetId="8" r:id="rId8"/>
    <sheet name="表7-区级政府性基金预算收支决算" sheetId="9" r:id="rId9"/>
    <sheet name="表8-区级政府性基金预算支出" sheetId="10" r:id="rId10"/>
    <sheet name="表9-区级政府性基金预算转移支付" sheetId="11" r:id="rId11"/>
    <sheet name="表10-区级国有资本经营预算" sheetId="12" r:id="rId12"/>
    <sheet name="表11-区级社保基金预算" sheetId="15" r:id="rId13"/>
    <sheet name="表12-地方政府债务限额及余额情况表" sheetId="14" r:id="rId14"/>
    <sheet name="表13-政府债券使用情况" sheetId="13" r:id="rId15"/>
    <sheet name="表14-债务相关情况表" sheetId="16" r:id="rId16"/>
  </sheets>
  <definedNames>
    <definedName name="_xlnm.Print_Area" localSheetId="8">'表7-区级政府性基金预算收支决算'!$A:$I</definedName>
    <definedName name="_xlnm.Print_Titles" localSheetId="8">'表7-区级政府性基金预算收支决算'!$1:$3</definedName>
    <definedName name="_xlnm.Print_Area" localSheetId="9">'表8-区级政府性基金预算支出'!$A:$B</definedName>
    <definedName name="_xlnm.Print_Titles" localSheetId="9">'表8-区级政府性基金预算支出'!$1:$4</definedName>
    <definedName name="_xlnm.Print_Area" localSheetId="14">'表13-政府债券使用情况'!$A:$F</definedName>
    <definedName name="_xlnm.Print_Titles" localSheetId="14">'表13-政府债券使用情况'!$1:$4</definedName>
    <definedName name="_xlnm.Print_Area" localSheetId="11">'表10-区级国有资本经营预算'!$A:$I</definedName>
    <definedName name="_xlnm.Print_Titles" localSheetId="11">'表10-区级国有资本经营预算'!$2:$4</definedName>
    <definedName name="_xlnm.Print_Area" localSheetId="7">'表6-区级一般公共预算转移支付（分地区、分项目）'!$A$1:$F$32</definedName>
    <definedName name="_xlnm.Print_Area" localSheetId="4">'表3-区级一般公共预算支出决算（功能）'!$A:$B</definedName>
    <definedName name="_xlnm.Print_Titles" localSheetId="4">'表3-区级一般公共预算支出决算（功能）'!$2:$5</definedName>
    <definedName name="_xlnm.Print_Area" localSheetId="3">'表2-区级一般公共预算收支决算'!$A:$J</definedName>
    <definedName name="_xlnm.Print_Titles" localSheetId="3">'表2-区级一般公共预算收支决算'!$1:$3</definedName>
    <definedName name="_xlnm.Print_Area" localSheetId="6">'表5-区级一般公共预算转移支付收支'!$A$1:$D$48</definedName>
    <definedName name="_xlnm.Print_Titles" localSheetId="6">'表5-区级一般公共预算转移支付收支'!$2:$4</definedName>
    <definedName name="_xlnm.Print_Area" localSheetId="0">封面!$A$1:$K$17</definedName>
    <definedName name="_xlnm._FilterDatabase" localSheetId="4" hidden="1">'表3-区级一般公共预算支出决算（功能）'!$A$6:$I$6</definedName>
    <definedName name="_xlnm._FilterDatabase" localSheetId="5" hidden="1">'表4-区级一般公共预算基本支出表（经济）'!$A$6:$B$6</definedName>
    <definedName name="_xlnm._FilterDatabase" localSheetId="14" hidden="1">'表13-政府债券使用情况'!$A$4:$H$66</definedName>
    <definedName name="_xlnm.Print_Titles" localSheetId="5">'表4-区级一般公共预算基本支出表（经济）'!$2:$5</definedName>
  </definedNames>
  <calcPr calcId="144525"/>
</workbook>
</file>

<file path=xl/comments1.xml><?xml version="1.0" encoding="utf-8"?>
<comments xmlns="http://schemas.openxmlformats.org/spreadsheetml/2006/main">
  <authors>
    <author>Administrator</author>
    <author>sjs</author>
  </authors>
  <commentList>
    <comment ref="H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打印稿隐藏</t>
        </r>
      </text>
    </comment>
    <comment ref="H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打印稿隐藏</t>
        </r>
      </text>
    </comment>
    <comment ref="G70" authorId="1">
      <text>
        <r>
          <rPr>
            <b/>
            <sz val="9"/>
            <rFont val="宋体"/>
            <charset val="134"/>
          </rPr>
          <t>sjs:</t>
        </r>
        <r>
          <rPr>
            <sz val="9"/>
            <rFont val="宋体"/>
            <charset val="134"/>
          </rPr>
          <t xml:space="preserve">
调入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G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打印稿隐藏</t>
        </r>
      </text>
    </comment>
    <comment ref="G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打印稿隐藏</t>
        </r>
      </text>
    </comment>
  </commentList>
</comments>
</file>

<file path=xl/comments3.xml><?xml version="1.0" encoding="utf-8"?>
<comments xmlns="http://schemas.openxmlformats.org/spreadsheetml/2006/main">
  <authors>
    <author>Administrator</author>
  </authors>
  <commentList>
    <comment ref="G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打印稿隐藏</t>
        </r>
      </text>
    </comment>
    <comment ref="G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打印稿隐藏</t>
        </r>
      </text>
    </comment>
  </commentList>
</comments>
</file>

<file path=xl/sharedStrings.xml><?xml version="1.0" encoding="utf-8"?>
<sst xmlns="http://schemas.openxmlformats.org/spreadsheetml/2006/main" count="2380" uniqueCount="1088">
  <si>
    <t>附件</t>
  </si>
  <si>
    <r>
      <rPr>
        <sz val="44"/>
        <rFont val="方正小标宋_GBK"/>
        <charset val="134"/>
      </rPr>
      <t>万州区2021年财政决算情况表</t>
    </r>
    <r>
      <rPr>
        <sz val="28"/>
        <rFont val="方正小标宋_GBK"/>
        <charset val="134"/>
      </rPr>
      <t>（草案）</t>
    </r>
  </si>
  <si>
    <t>万州区财政局</t>
  </si>
  <si>
    <t>目       录</t>
  </si>
  <si>
    <t xml:space="preserve">                               1.   2021年全区收支决算总表（表1） </t>
  </si>
  <si>
    <t xml:space="preserve">                               2.   2021年区级一般公共预算收支决算表（表2） </t>
  </si>
  <si>
    <t xml:space="preserve">                               3.   2021年区级一般公共预算支出决算表（按功能分类科目）（表3 ） </t>
  </si>
  <si>
    <t xml:space="preserve">                               4.   2021年区级一般公共预算基本支出决算表（按经济分类科目）（表4 ） </t>
  </si>
  <si>
    <t xml:space="preserve">                               5.   2021年区级一般公共预算转移支付收支决算表（表5 ）</t>
  </si>
  <si>
    <t xml:space="preserve">                               6.   2021年区级一般公共预算转移支付决算表（分地区、分项目）（表6） </t>
  </si>
  <si>
    <t xml:space="preserve">                               7.   2021年区级政府性基金预算收支决算表（表7 ）</t>
  </si>
  <si>
    <t xml:space="preserve">                               8.   2021年区级政府性基金预算支出决算表（表8）</t>
  </si>
  <si>
    <t xml:space="preserve">                               9.   2021年区级政府性基金预算转移支付收支决算表 （表9）</t>
  </si>
  <si>
    <t xml:space="preserve">                               10.  2021年区级国有资本经营预算收支决算表（表10）</t>
  </si>
  <si>
    <t xml:space="preserve">                               11.  2021年区级社保基金预算收支决算表（表11）</t>
  </si>
  <si>
    <t xml:space="preserve">                               12.  2021年地方政府债务限额及余额情况表（表12 ）</t>
  </si>
  <si>
    <t xml:space="preserve">                               13.  2021年政府债券使用情况表（表13）</t>
  </si>
  <si>
    <t xml:space="preserve">                               14.  2021年地方政府债务相关情况表（表14）</t>
  </si>
  <si>
    <t>表1</t>
  </si>
  <si>
    <t>2021年全区收支决算总表</t>
  </si>
  <si>
    <t>单位：万元</t>
  </si>
  <si>
    <t>项目</t>
  </si>
  <si>
    <t>执行数</t>
  </si>
  <si>
    <t>决算数</t>
  </si>
  <si>
    <t>一般公共预算收入总计</t>
  </si>
  <si>
    <t>一般公共预算支出总计</t>
  </si>
  <si>
    <t>全区收入合计</t>
  </si>
  <si>
    <t>全区支出合计</t>
  </si>
  <si>
    <t xml:space="preserve">  税收收入</t>
  </si>
  <si>
    <t>上解上级支出</t>
  </si>
  <si>
    <t xml:space="preserve">  非税收入</t>
  </si>
  <si>
    <t>债务还本支出</t>
  </si>
  <si>
    <t>上级补助收入</t>
  </si>
  <si>
    <t>补充预算稳定调节基金</t>
  </si>
  <si>
    <t xml:space="preserve">  返还性收入</t>
  </si>
  <si>
    <t>调出资金</t>
  </si>
  <si>
    <t xml:space="preserve">  一般性转移支付收入</t>
  </si>
  <si>
    <t>年终结余</t>
  </si>
  <si>
    <t xml:space="preserve">  专项转移支付收入</t>
  </si>
  <si>
    <t xml:space="preserve">  结转下年的支出</t>
  </si>
  <si>
    <t>上年结余</t>
  </si>
  <si>
    <t>调入资金</t>
  </si>
  <si>
    <t xml:space="preserve">  从政府性基金预算调入</t>
  </si>
  <si>
    <t>债务(转贷)收入</t>
  </si>
  <si>
    <t>动用预算稳定调节基金</t>
  </si>
  <si>
    <t>政府性基金预算收入总计</t>
  </si>
  <si>
    <t>政府性基金预算支出总计</t>
  </si>
  <si>
    <t>国有资本经营预算收入总计</t>
  </si>
  <si>
    <t>国有资本经营预算支出总计</t>
  </si>
  <si>
    <t>表2</t>
  </si>
  <si>
    <t xml:space="preserve">   2021年区级一般公共预算收支决算表</t>
  </si>
  <si>
    <t>收   入</t>
  </si>
  <si>
    <t>预算数</t>
  </si>
  <si>
    <t>调整预算数</t>
  </si>
  <si>
    <t>变动预算数</t>
  </si>
  <si>
    <t>2020年决算数</t>
  </si>
  <si>
    <t>2019年决算数</t>
  </si>
  <si>
    <t>决算数为变动预算%</t>
  </si>
  <si>
    <t>决算数比上年决算数增长%</t>
  </si>
  <si>
    <t>总  计</t>
  </si>
  <si>
    <t>-</t>
  </si>
  <si>
    <t xml:space="preserve">   本级收入</t>
  </si>
  <si>
    <t xml:space="preserve">  一、税收收入</t>
  </si>
  <si>
    <t xml:space="preserve">    增值税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</si>
  <si>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</si>
  <si>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</si>
  <si>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</si>
  <si>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</si>
  <si>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</si>
  <si>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</si>
  <si>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</si>
  <si>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</si>
  <si>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</si>
  <si>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</si>
  <si>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</si>
  <si>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</si>
  <si>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其他税收收入</t>
  </si>
  <si>
    <t xml:space="preserve">  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</si>
  <si>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</si>
  <si>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</si>
  <si>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</si>
  <si>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</si>
  <si>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</si>
  <si>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</si>
  <si>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其他收入</t>
  </si>
  <si>
    <t>转移性收入</t>
  </si>
  <si>
    <t>一、上级补助收入</t>
  </si>
  <si>
    <t>二、下级上解收入</t>
  </si>
  <si>
    <t>三、上年结余</t>
  </si>
  <si>
    <t xml:space="preserve">四、调入资金   </t>
  </si>
  <si>
    <t>五、债务转贷收入</t>
  </si>
  <si>
    <t>六、动用预算稳定调节基金</t>
  </si>
  <si>
    <t>支出</t>
  </si>
  <si>
    <t xml:space="preserve">    本级支出</t>
  </si>
  <si>
    <t>一、一般公共服务支出</t>
  </si>
  <si>
    <t>二、国防支出</t>
  </si>
  <si>
    <t>三、公共安全支出</t>
  </si>
  <si>
    <t>四、教育支出</t>
  </si>
  <si>
    <t>五、科学技术支出</t>
  </si>
  <si>
    <t>六、文化体育与传媒支出</t>
  </si>
  <si>
    <t>七、社会保障和就业支出</t>
  </si>
  <si>
    <t>八、卫生健康支出</t>
  </si>
  <si>
    <t>九、节能环保支出</t>
  </si>
  <si>
    <t>十、城乡社区支出</t>
  </si>
  <si>
    <t>十一、农林水支出</t>
  </si>
  <si>
    <t>十二、交通运输支出</t>
  </si>
  <si>
    <t>十三、资源勘探信息等支出</t>
  </si>
  <si>
    <t>十四、商业服务业等支出</t>
  </si>
  <si>
    <t>十五、金融支出</t>
  </si>
  <si>
    <t>十六、自然资源海洋气象等支出</t>
  </si>
  <si>
    <t>十七、住房保障支出</t>
  </si>
  <si>
    <t>十八、粮油物资储备支出</t>
  </si>
  <si>
    <t>十九、灾害防治及应急管理支出</t>
  </si>
  <si>
    <t>二十、预备费</t>
  </si>
  <si>
    <t>二十一、债务付息支出</t>
  </si>
  <si>
    <t>二十二、债务发行费用支出</t>
  </si>
  <si>
    <t>二十三、其他支出</t>
  </si>
  <si>
    <t>转移性支出</t>
  </si>
  <si>
    <t>一、上解上级支出</t>
  </si>
  <si>
    <t>二、补助下级支出</t>
  </si>
  <si>
    <t>三、债务还本支出</t>
  </si>
  <si>
    <t>四、补充预算稳定调节基金</t>
  </si>
  <si>
    <t>五、地方政府向国际组织借款还本支出</t>
  </si>
  <si>
    <t>六、年终结余</t>
  </si>
  <si>
    <t>表 3</t>
  </si>
  <si>
    <t>2021年区级一般公共预算支出决算表</t>
  </si>
  <si>
    <t>（按功能分类科目）</t>
  </si>
  <si>
    <t>科目名称</t>
  </si>
  <si>
    <t>一般公共预算支出</t>
  </si>
  <si>
    <t>年初预算数</t>
  </si>
  <si>
    <t xml:space="preserve">  一般公共服务支出</t>
  </si>
  <si>
    <t xml:space="preserve">    人大事务</t>
  </si>
  <si>
    <t xml:space="preserve">      行政运行</t>
  </si>
  <si>
    <t xml:space="preserve">      一般行政管理事务</t>
  </si>
  <si>
    <t xml:space="preserve">      人大会议</t>
  </si>
  <si>
    <t xml:space="preserve">      代表工作</t>
  </si>
  <si>
    <t xml:space="preserve">      人大立法</t>
  </si>
  <si>
    <t xml:space="preserve">    政协事务</t>
  </si>
  <si>
    <t xml:space="preserve">      人大代表履职能力提升</t>
  </si>
  <si>
    <t xml:space="preserve">      事业运行</t>
  </si>
  <si>
    <t xml:space="preserve">      政协会议</t>
  </si>
  <si>
    <t xml:space="preserve">      其他人大事务支出</t>
  </si>
  <si>
    <t xml:space="preserve">      委员视察</t>
  </si>
  <si>
    <t xml:space="preserve">    政府办公厅(室)及相关机构事务</t>
  </si>
  <si>
    <t xml:space="preserve">      机关服务</t>
  </si>
  <si>
    <t xml:space="preserve">      信访事务</t>
  </si>
  <si>
    <t xml:space="preserve">      其他政府办公厅（室）及相关机构事务支出</t>
  </si>
  <si>
    <t xml:space="preserve">    发展与改革事务</t>
  </si>
  <si>
    <t xml:space="preserve">      政务公开审批</t>
  </si>
  <si>
    <t xml:space="preserve">      物价管理</t>
  </si>
  <si>
    <t xml:space="preserve">    统计信息事务</t>
  </si>
  <si>
    <t xml:space="preserve">      其他政府办公厅(室)及相关机构事务支出</t>
  </si>
  <si>
    <t xml:space="preserve">      信息事务</t>
  </si>
  <si>
    <t xml:space="preserve">      专项统计业务</t>
  </si>
  <si>
    <t xml:space="preserve">      专项普查活动</t>
  </si>
  <si>
    <t xml:space="preserve">      统计抽样调查</t>
  </si>
  <si>
    <t xml:space="preserve">      其他发展与改革事务支出</t>
  </si>
  <si>
    <t xml:space="preserve">    财政事务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</si>
  <si>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</si>
  <si>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</si>
  <si>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</si>
  <si>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</si>
  <si>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审计事务</t>
  </si>
  <si>
    <t xml:space="preserve">      审计业务</t>
  </si>
  <si>
    <t xml:space="preserve">    海关事务</t>
  </si>
  <si>
    <t xml:space="preserve">    人力资源事务</t>
  </si>
  <si>
    <t xml:space="preserve">    纪检监察事务</t>
  </si>
  <si>
    <t xml:space="preserve">      引进人才费用</t>
  </si>
  <si>
    <t xml:space="preserve">      其他纪检监察事务支出</t>
  </si>
  <si>
    <t xml:space="preserve">      其他人力资源事务支出</t>
  </si>
  <si>
    <t xml:space="preserve">    商贸事务</t>
  </si>
  <si>
    <t xml:space="preserve">      派驻派出机构</t>
  </si>
  <si>
    <t xml:space="preserve">      招商引资</t>
  </si>
  <si>
    <t xml:space="preserve">    民族事务</t>
  </si>
  <si>
    <t xml:space="preserve">      民族工作专项</t>
  </si>
  <si>
    <t xml:space="preserve">    档案事务</t>
  </si>
  <si>
    <t xml:space="preserve">      档案馆</t>
  </si>
  <si>
    <t xml:space="preserve">      其他商贸事务支出</t>
  </si>
  <si>
    <t xml:space="preserve">    民主党派及工商联事务</t>
  </si>
  <si>
    <t xml:space="preserve">      其他民族事务支出</t>
  </si>
  <si>
    <t xml:space="preserve">    群众团体事务</t>
  </si>
  <si>
    <t xml:space="preserve">      其他群众团体事务支出</t>
  </si>
  <si>
    <t xml:space="preserve">    党委办公厅(室)及相关机构事务</t>
  </si>
  <si>
    <t xml:space="preserve">      工会事务</t>
  </si>
  <si>
    <t xml:space="preserve">    组织事务</t>
  </si>
  <si>
    <t xml:space="preserve">    党委办公厅（室）及相关机构事务</t>
  </si>
  <si>
    <t xml:space="preserve">    宣传事务</t>
  </si>
  <si>
    <t xml:space="preserve">      其他党委办公厅（室）及相关机构事务支出</t>
  </si>
  <si>
    <t xml:space="preserve">    统战事务</t>
  </si>
  <si>
    <t xml:space="preserve">      宗教事务</t>
  </si>
  <si>
    <t xml:space="preserve">    其他共产党事务支出</t>
  </si>
  <si>
    <t xml:space="preserve">    市场监督管理事务</t>
  </si>
  <si>
    <t xml:space="preserve">      市场主体管理</t>
  </si>
  <si>
    <t xml:space="preserve">      市场秩序执法</t>
  </si>
  <si>
    <t xml:space="preserve">      质量基础</t>
  </si>
  <si>
    <t xml:space="preserve">      药品事务</t>
  </si>
  <si>
    <t xml:space="preserve">      化妆品事务</t>
  </si>
  <si>
    <t>国防支出</t>
  </si>
  <si>
    <t xml:space="preserve">      质量安全监管</t>
  </si>
  <si>
    <t xml:space="preserve">    国防动员</t>
  </si>
  <si>
    <t xml:space="preserve">      其他市场监督管理事务</t>
  </si>
  <si>
    <t xml:space="preserve">      食品安全监管</t>
  </si>
  <si>
    <t xml:space="preserve">      人民防空</t>
  </si>
  <si>
    <t xml:space="preserve">      预备役部队</t>
  </si>
  <si>
    <t xml:space="preserve">      民兵</t>
  </si>
  <si>
    <t xml:space="preserve">    其他一般公共服务支出</t>
  </si>
  <si>
    <t>公共安全支出</t>
  </si>
  <si>
    <t xml:space="preserve">      其他一般公共服务支出</t>
  </si>
  <si>
    <t xml:space="preserve">    武装警察部队</t>
  </si>
  <si>
    <t xml:space="preserve">  国防支出</t>
  </si>
  <si>
    <t xml:space="preserve">      武装警察部队</t>
  </si>
  <si>
    <t xml:space="preserve">    公安</t>
  </si>
  <si>
    <t xml:space="preserve">      兵役征集</t>
  </si>
  <si>
    <t xml:space="preserve">      其他国防动员支出</t>
  </si>
  <si>
    <t xml:space="preserve">      执法办案</t>
  </si>
  <si>
    <t xml:space="preserve">  公共安全支出</t>
  </si>
  <si>
    <t xml:space="preserve">    法院</t>
  </si>
  <si>
    <t xml:space="preserve">      “两庭”建设</t>
  </si>
  <si>
    <t xml:space="preserve">    司法</t>
  </si>
  <si>
    <t xml:space="preserve">      基层司法业务</t>
  </si>
  <si>
    <t xml:space="preserve">      普法宣传</t>
  </si>
  <si>
    <t xml:space="preserve">      律师公证管理</t>
  </si>
  <si>
    <t xml:space="preserve">      法律援助</t>
  </si>
  <si>
    <t xml:space="preserve">      国家统一法律职业资格考试</t>
  </si>
  <si>
    <t xml:space="preserve">      社区矫正</t>
  </si>
  <si>
    <t xml:space="preserve">      法制建设</t>
  </si>
  <si>
    <t xml:space="preserve">      公共法律服务</t>
  </si>
  <si>
    <t>教育支出</t>
  </si>
  <si>
    <t xml:space="preserve">    教育管理事务</t>
  </si>
  <si>
    <t xml:space="preserve">      其他司法支出</t>
  </si>
  <si>
    <t xml:space="preserve">      其他教育管理事务支出</t>
  </si>
  <si>
    <t xml:space="preserve">    其他公共安全支出</t>
  </si>
  <si>
    <t xml:space="preserve">    普通教育</t>
  </si>
  <si>
    <t xml:space="preserve">      其他公共安全支出</t>
  </si>
  <si>
    <t xml:space="preserve">      学前教育</t>
  </si>
  <si>
    <t xml:space="preserve">  教育支出</t>
  </si>
  <si>
    <t xml:space="preserve">      小学教育</t>
  </si>
  <si>
    <t xml:space="preserve">      初中教育</t>
  </si>
  <si>
    <t xml:space="preserve">      高中教育</t>
  </si>
  <si>
    <t xml:space="preserve">    职业教育</t>
  </si>
  <si>
    <t xml:space="preserve">      中等职业教育</t>
  </si>
  <si>
    <t xml:space="preserve">      技校教育</t>
  </si>
  <si>
    <t xml:space="preserve">      其他普通教育支出</t>
  </si>
  <si>
    <t xml:space="preserve">    广播电视教育</t>
  </si>
  <si>
    <t xml:space="preserve">      广播电视学校</t>
  </si>
  <si>
    <t xml:space="preserve">    特殊教育</t>
  </si>
  <si>
    <t xml:space="preserve">      特殊学校教育</t>
  </si>
  <si>
    <t xml:space="preserve">      其他职业教育支出</t>
  </si>
  <si>
    <t xml:space="preserve">      工读学校教育</t>
  </si>
  <si>
    <t xml:space="preserve">    进修及培训</t>
  </si>
  <si>
    <t xml:space="preserve">      教师进修</t>
  </si>
  <si>
    <t xml:space="preserve">      高等职业教育</t>
  </si>
  <si>
    <t xml:space="preserve">      干部教育</t>
  </si>
  <si>
    <t xml:space="preserve">    教育费附加安排的支出</t>
  </si>
  <si>
    <t xml:space="preserve">      其他教育费附加安排的支出</t>
  </si>
  <si>
    <t xml:space="preserve">      其他广播电视教育支出</t>
  </si>
  <si>
    <t>科学技术支出</t>
  </si>
  <si>
    <t xml:space="preserve">    科学技术管理事务</t>
  </si>
  <si>
    <t xml:space="preserve">      其他科学技术管理事务支出</t>
  </si>
  <si>
    <t xml:space="preserve">    应用研究</t>
  </si>
  <si>
    <t xml:space="preserve">    其他教育支出</t>
  </si>
  <si>
    <t xml:space="preserve">      社会公益研究</t>
  </si>
  <si>
    <t xml:space="preserve">    技术研究与开发</t>
  </si>
  <si>
    <t xml:space="preserve">      其他技术研究与开发支出</t>
  </si>
  <si>
    <t xml:space="preserve">      农村中小学校舍建设</t>
  </si>
  <si>
    <t xml:space="preserve">    科学技术普及</t>
  </si>
  <si>
    <t xml:space="preserve">      城市中小学校舍建设</t>
  </si>
  <si>
    <t xml:space="preserve">      机构运行</t>
  </si>
  <si>
    <t xml:space="preserve">      科普活动</t>
  </si>
  <si>
    <t xml:space="preserve">      青少年科技活动</t>
  </si>
  <si>
    <t xml:space="preserve">      其他应用研究支出</t>
  </si>
  <si>
    <t xml:space="preserve">      其他教育支出</t>
  </si>
  <si>
    <t>文化旅游体育与传媒支出</t>
  </si>
  <si>
    <t xml:space="preserve">  科学技术支出</t>
  </si>
  <si>
    <t xml:space="preserve">    文化和旅游</t>
  </si>
  <si>
    <t xml:space="preserve">    社会科学</t>
  </si>
  <si>
    <t xml:space="preserve">      其他社会科学支出</t>
  </si>
  <si>
    <t xml:space="preserve">      图书馆</t>
  </si>
  <si>
    <t xml:space="preserve">    基础研究</t>
  </si>
  <si>
    <t xml:space="preserve">      艺术表演场所</t>
  </si>
  <si>
    <t xml:space="preserve">      专项技术基础</t>
  </si>
  <si>
    <t xml:space="preserve">      艺术表演团体</t>
  </si>
  <si>
    <t xml:space="preserve">      科技人才队伍建设</t>
  </si>
  <si>
    <t xml:space="preserve">      群众文化</t>
  </si>
  <si>
    <t xml:space="preserve">      文化创作与保护</t>
  </si>
  <si>
    <t xml:space="preserve">    其他科学技术支出</t>
  </si>
  <si>
    <t xml:space="preserve">      文化和旅游市场管理</t>
  </si>
  <si>
    <t xml:space="preserve">      其他科学技术支出</t>
  </si>
  <si>
    <t xml:space="preserve">      文化和旅游管理事务</t>
  </si>
  <si>
    <t xml:space="preserve">      其他文化和旅游支出</t>
  </si>
  <si>
    <t xml:space="preserve">    科技条件与服务</t>
  </si>
  <si>
    <t xml:space="preserve">    文物</t>
  </si>
  <si>
    <t xml:space="preserve">      技术创新服务体系</t>
  </si>
  <si>
    <t xml:space="preserve">      文物保护</t>
  </si>
  <si>
    <t xml:space="preserve">      科技条件专项</t>
  </si>
  <si>
    <t xml:space="preserve">      博物馆</t>
  </si>
  <si>
    <t xml:space="preserve">      其他科技条件与服务支出</t>
  </si>
  <si>
    <t xml:space="preserve">    体育</t>
  </si>
  <si>
    <t xml:space="preserve">      运动项目管理</t>
  </si>
  <si>
    <t xml:space="preserve">      体育场馆</t>
  </si>
  <si>
    <t xml:space="preserve">    新闻出版电影</t>
  </si>
  <si>
    <t xml:space="preserve">      出版发行</t>
  </si>
  <si>
    <t xml:space="preserve">    广播电视</t>
  </si>
  <si>
    <t xml:space="preserve">      其他科学技术普及支出</t>
  </si>
  <si>
    <t xml:space="preserve">      广播</t>
  </si>
  <si>
    <t xml:space="preserve">  文化旅游体育与传媒支出</t>
  </si>
  <si>
    <t xml:space="preserve">      电视</t>
  </si>
  <si>
    <t xml:space="preserve">    其他文化旅游体育与传媒支出</t>
  </si>
  <si>
    <t xml:space="preserve">      其他文化旅游体育与传媒支出</t>
  </si>
  <si>
    <t>社会保障和就业支出</t>
  </si>
  <si>
    <t xml:space="preserve">    人力资源和社会保障管理事务</t>
  </si>
  <si>
    <t xml:space="preserve">      劳动保障监察</t>
  </si>
  <si>
    <t xml:space="preserve">      就业管理事务</t>
  </si>
  <si>
    <t xml:space="preserve">      旅游宣传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</si>
  <si>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</si>
  <si>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</si>
  <si>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</si>
  <si>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</si>
  <si>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</si>
  <si>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民政管理事务</t>
  </si>
  <si>
    <t xml:space="preserve">      社会组织管理</t>
  </si>
  <si>
    <t xml:space="preserve">      行政区划和地名管理</t>
  </si>
  <si>
    <t xml:space="preserve">      基层政权建设和社区治理</t>
  </si>
  <si>
    <t xml:space="preserve">    行政事业单位养老支出</t>
  </si>
  <si>
    <t xml:space="preserve">      电影</t>
  </si>
  <si>
    <t xml:space="preserve">      行政单位离退休</t>
  </si>
  <si>
    <t xml:space="preserve">      事业单位离退休</t>
  </si>
  <si>
    <t xml:space="preserve">      其他广播电视支出</t>
  </si>
  <si>
    <t xml:space="preserve">      机关事业单位基本养老保险缴费支出</t>
  </si>
  <si>
    <t xml:space="preserve">      机关事业单位职业年金缴费支出</t>
  </si>
  <si>
    <t xml:space="preserve">      宣传文化发展专项支出</t>
  </si>
  <si>
    <t xml:space="preserve">      其他行政事业单位养老支出</t>
  </si>
  <si>
    <t xml:space="preserve">    就业补助</t>
  </si>
  <si>
    <t xml:space="preserve">  社会保障和就业支出</t>
  </si>
  <si>
    <t xml:space="preserve">      职业培训补贴</t>
  </si>
  <si>
    <t xml:space="preserve">      社会保险补贴</t>
  </si>
  <si>
    <t xml:space="preserve">      公益性岗位补贴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</si>
  <si>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</si>
  <si>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</si>
  <si>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</si>
  <si>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</si>
  <si>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优抚事业单位支出</t>
  </si>
  <si>
    <t xml:space="preserve">      义务兵优待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</si>
  <si>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</si>
  <si>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</si>
  <si>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</si>
  <si>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</si>
  <si>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军队转业干部安置</t>
  </si>
  <si>
    <t xml:space="preserve">      其他就业补助支出</t>
  </si>
  <si>
    <t xml:space="preserve">      其他人力资源和社会保障管理事务支出</t>
  </si>
  <si>
    <t xml:space="preserve">    社会福利</t>
  </si>
  <si>
    <t xml:space="preserve">      儿童福利</t>
  </si>
  <si>
    <t xml:space="preserve">      老年福利</t>
  </si>
  <si>
    <t xml:space="preserve">      康复辅具</t>
  </si>
  <si>
    <t xml:space="preserve">      殡葬</t>
  </si>
  <si>
    <t xml:space="preserve">      社会福利事业单位</t>
  </si>
  <si>
    <t xml:space="preserve">    残疾人事业</t>
  </si>
  <si>
    <t xml:space="preserve">      其他民政管理事务支出</t>
  </si>
  <si>
    <t xml:space="preserve">      残疾人康复</t>
  </si>
  <si>
    <t xml:space="preserve">      残疾人就业和扶贫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</si>
  <si>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</si>
  <si>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</si>
  <si>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</si>
  <si>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  其他退役安置支出</t>
  </si>
  <si>
    <t xml:space="preserve">    红十字事业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</si>
  <si>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</si>
  <si>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</si>
  <si>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</si>
  <si>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</si>
  <si>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</si>
  <si>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养老服务</t>
  </si>
  <si>
    <t xml:space="preserve">      流浪乞讨人员救助支出</t>
  </si>
  <si>
    <t xml:space="preserve">    特困人员救助供养</t>
  </si>
  <si>
    <t xml:space="preserve">      其他优抚支出</t>
  </si>
  <si>
    <t xml:space="preserve">      城市特困人员救助供养支出</t>
  </si>
  <si>
    <t xml:space="preserve">      农村特困人员救助供养支出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</si>
  <si>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</si>
  <si>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</si>
  <si>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</si>
  <si>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退役军人管理事务</t>
  </si>
  <si>
    <t xml:space="preserve">      拥军优属</t>
  </si>
  <si>
    <t>卫生健康支出</t>
  </si>
  <si>
    <t xml:space="preserve">    卫生健康管理事务</t>
  </si>
  <si>
    <t xml:space="preserve">      其他卫生健康管理事务支出</t>
  </si>
  <si>
    <t xml:space="preserve">    公立医院</t>
  </si>
  <si>
    <t xml:space="preserve">      综合医院</t>
  </si>
  <si>
    <t xml:space="preserve">      中医（民族）医院</t>
  </si>
  <si>
    <t xml:space="preserve">      传染病医院</t>
  </si>
  <si>
    <t xml:space="preserve">      精神病医院</t>
  </si>
  <si>
    <t xml:space="preserve">      妇幼保健医院</t>
  </si>
  <si>
    <t xml:space="preserve">      处理医疗欠费</t>
  </si>
  <si>
    <t xml:space="preserve">    基层医疗卫生机构</t>
  </si>
  <si>
    <t xml:space="preserve">      城市社区卫生机构</t>
  </si>
  <si>
    <t xml:space="preserve">      其他退役军人事务管理支出</t>
  </si>
  <si>
    <t xml:space="preserve">      乡镇卫生院</t>
  </si>
  <si>
    <t xml:space="preserve">    其他社会保障和就业支出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</si>
  <si>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</si>
  <si>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</si>
  <si>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</si>
  <si>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</si>
  <si>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</si>
  <si>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采供血机构</t>
  </si>
  <si>
    <t xml:space="preserve">      基本公共卫生服务</t>
  </si>
  <si>
    <t xml:space="preserve">      重大公共卫生服务</t>
  </si>
  <si>
    <t xml:space="preserve">      其他公共卫生支出</t>
  </si>
  <si>
    <t xml:space="preserve">    财政对基本养老保险基金的补助</t>
  </si>
  <si>
    <t xml:space="preserve">    中医药</t>
  </si>
  <si>
    <t xml:space="preserve">      财政对企业职工基本养老保险基金的补助</t>
  </si>
  <si>
    <t xml:space="preserve">      中医（民族医）药专项</t>
  </si>
  <si>
    <t xml:space="preserve">      财政对城乡居民基本养老保险基金的补助</t>
  </si>
  <si>
    <t xml:space="preserve">    计划生育事务</t>
  </si>
  <si>
    <t xml:space="preserve">      计划生育机构</t>
  </si>
  <si>
    <t xml:space="preserve">      计划生育服务</t>
  </si>
  <si>
    <t xml:space="preserve">    行政事业单位医疗</t>
  </si>
  <si>
    <t xml:space="preserve">      行政单位医疗</t>
  </si>
  <si>
    <t xml:space="preserve">      事业单位医疗</t>
  </si>
  <si>
    <t xml:space="preserve">    财政对基本医疗保险基金的补助</t>
  </si>
  <si>
    <t xml:space="preserve">      其他社会保障和就业支出</t>
  </si>
  <si>
    <t xml:space="preserve">      财政对城乡居民基本医疗保险基金的补助</t>
  </si>
  <si>
    <t xml:space="preserve">  卫生健康支出</t>
  </si>
  <si>
    <t xml:space="preserve">    医疗救助</t>
  </si>
  <si>
    <t xml:space="preserve">      城乡医疗救助</t>
  </si>
  <si>
    <t xml:space="preserve">      应急救治机构</t>
  </si>
  <si>
    <t xml:space="preserve">    优抚对象医疗</t>
  </si>
  <si>
    <t xml:space="preserve">      优抚对象医疗补助</t>
  </si>
  <si>
    <t xml:space="preserve">    医疗保障管理事务</t>
  </si>
  <si>
    <t xml:space="preserve">      医疗保障政策管理</t>
  </si>
  <si>
    <t xml:space="preserve">      医疗保障经办事务</t>
  </si>
  <si>
    <t xml:space="preserve">    老龄卫生健康服务</t>
  </si>
  <si>
    <t xml:space="preserve">      老龄卫生健康服务</t>
  </si>
  <si>
    <t>节能环保支出</t>
  </si>
  <si>
    <t xml:space="preserve">    环境保护管理事务</t>
  </si>
  <si>
    <t xml:space="preserve">      生态环境保护宣传</t>
  </si>
  <si>
    <t xml:space="preserve">    环境监测与监察</t>
  </si>
  <si>
    <t xml:space="preserve">      建设项目环评审查与监督</t>
  </si>
  <si>
    <t xml:space="preserve">    污染防治</t>
  </si>
  <si>
    <t xml:space="preserve">      水体</t>
  </si>
  <si>
    <t xml:space="preserve">      其他医疗救助支出</t>
  </si>
  <si>
    <t xml:space="preserve">      固体废弃物与化学品</t>
  </si>
  <si>
    <t xml:space="preserve">    自然生态保护</t>
  </si>
  <si>
    <t xml:space="preserve">      生态保护</t>
  </si>
  <si>
    <t xml:space="preserve">      农村环境保护</t>
  </si>
  <si>
    <t xml:space="preserve">      突发公共卫生事件应急处理</t>
  </si>
  <si>
    <t xml:space="preserve">    天然林保护</t>
  </si>
  <si>
    <t xml:space="preserve">      森林管护</t>
  </si>
  <si>
    <t xml:space="preserve">    退耕还林还草</t>
  </si>
  <si>
    <t xml:space="preserve">      中医(民族医)药专项</t>
  </si>
  <si>
    <t xml:space="preserve">      退耕还林工程建设</t>
  </si>
  <si>
    <t xml:space="preserve">    其他节能环保支出</t>
  </si>
  <si>
    <t xml:space="preserve">    其他卫生健康支出</t>
  </si>
  <si>
    <t>城乡社区支出</t>
  </si>
  <si>
    <t xml:space="preserve">      其他卫生健康支出</t>
  </si>
  <si>
    <t xml:space="preserve">    城乡社区管理事务</t>
  </si>
  <si>
    <t xml:space="preserve">      其他计划生育事务支出</t>
  </si>
  <si>
    <t xml:space="preserve">      城管执法</t>
  </si>
  <si>
    <t xml:space="preserve">      工程建设管理</t>
  </si>
  <si>
    <t xml:space="preserve">      其他城乡社区管理事务支出</t>
  </si>
  <si>
    <t xml:space="preserve">    城乡社区规划与管理</t>
  </si>
  <si>
    <t xml:space="preserve">      其他环境监测与监察支出</t>
  </si>
  <si>
    <t xml:space="preserve">    城乡社区公共设施</t>
  </si>
  <si>
    <t xml:space="preserve">      小城镇基础设施建设</t>
  </si>
  <si>
    <t xml:space="preserve">      大气</t>
  </si>
  <si>
    <t xml:space="preserve">      其他城乡社区公共设施支出</t>
  </si>
  <si>
    <t xml:space="preserve">      其他优抚对象医疗支出</t>
  </si>
  <si>
    <t xml:space="preserve">    城乡社区环境卫生</t>
  </si>
  <si>
    <t xml:space="preserve">    其他城乡社区支出</t>
  </si>
  <si>
    <t xml:space="preserve">      其他污染防治支出</t>
  </si>
  <si>
    <t>农林水支出</t>
  </si>
  <si>
    <t xml:space="preserve">    农业农村</t>
  </si>
  <si>
    <t xml:space="preserve">      其他医疗保障管理事务支出</t>
  </si>
  <si>
    <t xml:space="preserve">      科技转化与推广服务</t>
  </si>
  <si>
    <t xml:space="preserve">    老龄卫生健康事务</t>
  </si>
  <si>
    <t xml:space="preserve">      病虫害控制</t>
  </si>
  <si>
    <t xml:space="preserve">      老龄卫生健康事务</t>
  </si>
  <si>
    <t xml:space="preserve">      农产品质量安全</t>
  </si>
  <si>
    <t xml:space="preserve">      执法监管</t>
  </si>
  <si>
    <t xml:space="preserve">      其他退耕还林还草支出</t>
  </si>
  <si>
    <t xml:space="preserve">      统计监测与信息服务</t>
  </si>
  <si>
    <t xml:space="preserve">    污染减排</t>
  </si>
  <si>
    <t xml:space="preserve">  节能环保支出</t>
  </si>
  <si>
    <t xml:space="preserve">      防灾救灾</t>
  </si>
  <si>
    <t xml:space="preserve">      减排专项支出</t>
  </si>
  <si>
    <t xml:space="preserve">      农业结构调整补贴</t>
  </si>
  <si>
    <t xml:space="preserve">      农业生产发展</t>
  </si>
  <si>
    <t xml:space="preserve">      农村合作经济</t>
  </si>
  <si>
    <t xml:space="preserve">      农产品加工与促销</t>
  </si>
  <si>
    <t xml:space="preserve">      环境保护法规、规划及标准</t>
  </si>
  <si>
    <t xml:space="preserve">      农村社会事业</t>
  </si>
  <si>
    <t xml:space="preserve">      农业资源保护修复与利用</t>
  </si>
  <si>
    <t xml:space="preserve">      农村道路建设</t>
  </si>
  <si>
    <t xml:space="preserve">      成品油价格改革对渔业的补贴</t>
  </si>
  <si>
    <t xml:space="preserve">      对高校毕业生到基层任职补助</t>
  </si>
  <si>
    <t xml:space="preserve">      其他农业农村支出</t>
  </si>
  <si>
    <t xml:space="preserve">      噪声</t>
  </si>
  <si>
    <t xml:space="preserve">    林业和草原</t>
  </si>
  <si>
    <t xml:space="preserve">      事业机构</t>
  </si>
  <si>
    <t xml:space="preserve">      森林资源培育</t>
  </si>
  <si>
    <t xml:space="preserve">      技术推广与转化</t>
  </si>
  <si>
    <t xml:space="preserve">      森林资源管理</t>
  </si>
  <si>
    <t xml:space="preserve">      社会保险补助</t>
  </si>
  <si>
    <t xml:space="preserve">      森林生态效益补偿</t>
  </si>
  <si>
    <t xml:space="preserve">      政策性社会性支出补助</t>
  </si>
  <si>
    <t xml:space="preserve">      湿地保护</t>
  </si>
  <si>
    <t xml:space="preserve">      其他天然林保护支出</t>
  </si>
  <si>
    <t xml:space="preserve">      其他林业和草原支出</t>
  </si>
  <si>
    <t xml:space="preserve">    水利</t>
  </si>
  <si>
    <t xml:space="preserve">      退耕现金</t>
  </si>
  <si>
    <t xml:space="preserve">      水利行业业务管理</t>
  </si>
  <si>
    <t xml:space="preserve">      生态环境监测与信息</t>
  </si>
  <si>
    <t xml:space="preserve">      水利工程建设</t>
  </si>
  <si>
    <t xml:space="preserve">      生态环境执法监察</t>
  </si>
  <si>
    <t xml:space="preserve">      水利工程运行与维护</t>
  </si>
  <si>
    <t xml:space="preserve">    能源管理事务</t>
  </si>
  <si>
    <t xml:space="preserve">      水土保持</t>
  </si>
  <si>
    <t xml:space="preserve">      农村电网建设</t>
  </si>
  <si>
    <t xml:space="preserve">      水资源节约管理与保护</t>
  </si>
  <si>
    <t xml:space="preserve">      防汛</t>
  </si>
  <si>
    <t xml:space="preserve">      其他节能环保支出</t>
  </si>
  <si>
    <t xml:space="preserve">      抗旱</t>
  </si>
  <si>
    <t xml:space="preserve">  城乡社区支出</t>
  </si>
  <si>
    <t xml:space="preserve">      农村水利</t>
  </si>
  <si>
    <t xml:space="preserve">      江河湖库水系综合整治</t>
  </si>
  <si>
    <t xml:space="preserve">      大中型水库移民后期扶持专项支出</t>
  </si>
  <si>
    <t xml:space="preserve">      农村人畜饮水</t>
  </si>
  <si>
    <t xml:space="preserve">    扶贫</t>
  </si>
  <si>
    <t xml:space="preserve">      农田建设</t>
  </si>
  <si>
    <t xml:space="preserve">      农村基础设施建设</t>
  </si>
  <si>
    <t xml:space="preserve">      城乡社区规划与管理</t>
  </si>
  <si>
    <t xml:space="preserve">      生产发展</t>
  </si>
  <si>
    <t xml:space="preserve">      社会发展</t>
  </si>
  <si>
    <t xml:space="preserve">      扶贫贷款奖补和贴息</t>
  </si>
  <si>
    <t xml:space="preserve">      扶贫事业机构</t>
  </si>
  <si>
    <t xml:space="preserve">      城乡社区环境卫生</t>
  </si>
  <si>
    <t xml:space="preserve">      其他扶贫支出</t>
  </si>
  <si>
    <t xml:space="preserve">    农村综合改革</t>
  </si>
  <si>
    <t xml:space="preserve">      其他城乡社区支出</t>
  </si>
  <si>
    <t xml:space="preserve">      对村民委员会和村党支部的补助</t>
  </si>
  <si>
    <t xml:space="preserve">  农林水支出</t>
  </si>
  <si>
    <t xml:space="preserve">    普惠金融发展支出</t>
  </si>
  <si>
    <t xml:space="preserve">      支持农村金融机构</t>
  </si>
  <si>
    <t xml:space="preserve">      农业保险保费补贴</t>
  </si>
  <si>
    <t xml:space="preserve">      创业担保贷款贴息</t>
  </si>
  <si>
    <t xml:space="preserve">    其他农林水支出</t>
  </si>
  <si>
    <t xml:space="preserve">      其他农林水支出</t>
  </si>
  <si>
    <t>交通运输支出</t>
  </si>
  <si>
    <t xml:space="preserve">    公路水路运输</t>
  </si>
  <si>
    <t xml:space="preserve">      行业业务管理</t>
  </si>
  <si>
    <t xml:space="preserve">      稳定农民收入补贴</t>
  </si>
  <si>
    <t xml:space="preserve">      公路建设</t>
  </si>
  <si>
    <t xml:space="preserve">      公路养护</t>
  </si>
  <si>
    <t xml:space="preserve">      交通运输信息化建设</t>
  </si>
  <si>
    <t xml:space="preserve">      公路和运输安全</t>
  </si>
  <si>
    <t xml:space="preserve">      公路运输管理</t>
  </si>
  <si>
    <t xml:space="preserve">      水路运输管理支出</t>
  </si>
  <si>
    <t xml:space="preserve">      其他公路水路运输支出</t>
  </si>
  <si>
    <t xml:space="preserve">    成品油价格改革对交通运输的补贴</t>
  </si>
  <si>
    <t xml:space="preserve">      对农村道路客运的补贴</t>
  </si>
  <si>
    <t xml:space="preserve">      成品油价格改革补贴其他支出</t>
  </si>
  <si>
    <t xml:space="preserve">    车辆购置税支出</t>
  </si>
  <si>
    <t xml:space="preserve">      车辆购置税用于公路等基础设施建设支出</t>
  </si>
  <si>
    <t xml:space="preserve">      车辆购置税用于农村公路建设支出</t>
  </si>
  <si>
    <t>资源勘探工业信息等支出</t>
  </si>
  <si>
    <t xml:space="preserve">      自然保护区等管理</t>
  </si>
  <si>
    <t xml:space="preserve">    工业和信息产业监管</t>
  </si>
  <si>
    <t xml:space="preserve">      林业草原防灾减灾</t>
  </si>
  <si>
    <t xml:space="preserve">      工业和信息产业支持</t>
  </si>
  <si>
    <t xml:space="preserve">      对村级一事一议的补助</t>
  </si>
  <si>
    <t xml:space="preserve">    国有资产监管</t>
  </si>
  <si>
    <t xml:space="preserve">    支持中小企业发展和管理支出</t>
  </si>
  <si>
    <t xml:space="preserve">      中小企业发展专项</t>
  </si>
  <si>
    <t xml:space="preserve">      其他支持中小企业发展和管理支出</t>
  </si>
  <si>
    <t xml:space="preserve">      长江黄河等流域管理</t>
  </si>
  <si>
    <t xml:space="preserve">    其他资源勘探工业信息等支出</t>
  </si>
  <si>
    <t xml:space="preserve">      其他资源勘探工业信息等支出</t>
  </si>
  <si>
    <t>商业服务业等支出</t>
  </si>
  <si>
    <t xml:space="preserve">      水文测报</t>
  </si>
  <si>
    <t xml:space="preserve">    商业流通事务</t>
  </si>
  <si>
    <t xml:space="preserve">      食品流通安全补贴</t>
  </si>
  <si>
    <t xml:space="preserve">      其他商业流通事务支出</t>
  </si>
  <si>
    <t xml:space="preserve">    涉外发展服务支出</t>
  </si>
  <si>
    <t xml:space="preserve">      航道维护</t>
  </si>
  <si>
    <t>金融支出</t>
  </si>
  <si>
    <t xml:space="preserve">    金融部门行政支出</t>
  </si>
  <si>
    <t xml:space="preserve">      金融部门其他行政支出</t>
  </si>
  <si>
    <t xml:space="preserve">    民用航空运输</t>
  </si>
  <si>
    <t xml:space="preserve">    其他金融支出</t>
  </si>
  <si>
    <t xml:space="preserve">      其他民用航空运输支出</t>
  </si>
  <si>
    <t>自然资源海洋气象等支出</t>
  </si>
  <si>
    <t xml:space="preserve">    自然资源事务</t>
  </si>
  <si>
    <t xml:space="preserve">      对村级公益事业建设的补助</t>
  </si>
  <si>
    <t xml:space="preserve">      其他农村综合改革支出</t>
  </si>
  <si>
    <t xml:space="preserve">      自然资源调查与确权登记</t>
  </si>
  <si>
    <t xml:space="preserve">      土地资源储备支出</t>
  </si>
  <si>
    <t xml:space="preserve">    其他交通运输支出</t>
  </si>
  <si>
    <t xml:space="preserve">    气象事务</t>
  </si>
  <si>
    <t xml:space="preserve">      公共交通运营补助</t>
  </si>
  <si>
    <t xml:space="preserve">      气象事业机构</t>
  </si>
  <si>
    <t xml:space="preserve">      气象信息传输及管理</t>
  </si>
  <si>
    <t xml:space="preserve">    制造业</t>
  </si>
  <si>
    <t xml:space="preserve">  交通运输支出</t>
  </si>
  <si>
    <t xml:space="preserve">      其他气象事务支出</t>
  </si>
  <si>
    <t xml:space="preserve">      其他制造业支出</t>
  </si>
  <si>
    <t>住房保障支出</t>
  </si>
  <si>
    <t xml:space="preserve">    保障性安居工程支出</t>
  </si>
  <si>
    <t xml:space="preserve">      廉租住房</t>
  </si>
  <si>
    <t xml:space="preserve">      棚户区改造</t>
  </si>
  <si>
    <t xml:space="preserve">      农村危房改造</t>
  </si>
  <si>
    <t xml:space="preserve">      老旧小区改造</t>
  </si>
  <si>
    <t xml:space="preserve">      其他保障性安居工程支出</t>
  </si>
  <si>
    <t xml:space="preserve">    住房改革支出</t>
  </si>
  <si>
    <t xml:space="preserve">      住房公积金</t>
  </si>
  <si>
    <t xml:space="preserve">    铁路运输</t>
  </si>
  <si>
    <t>粮油物资储备支出</t>
  </si>
  <si>
    <t xml:space="preserve">    粮油事务</t>
  </si>
  <si>
    <t xml:space="preserve">      其他粮油事务支出</t>
  </si>
  <si>
    <t xml:space="preserve">    邮政业支出</t>
  </si>
  <si>
    <t>灾害防治及应急管理支出</t>
  </si>
  <si>
    <t xml:space="preserve">    应急管理事务</t>
  </si>
  <si>
    <t xml:space="preserve">      安全监管</t>
  </si>
  <si>
    <t xml:space="preserve">      安全生产基础</t>
  </si>
  <si>
    <t xml:space="preserve">      应急救援</t>
  </si>
  <si>
    <t xml:space="preserve">    其他商业服务业等支出</t>
  </si>
  <si>
    <t xml:space="preserve">      应急管理</t>
  </si>
  <si>
    <t xml:space="preserve">  资源勘探工业信息等支出</t>
  </si>
  <si>
    <t xml:space="preserve">    消防事务</t>
  </si>
  <si>
    <t xml:space="preserve">      消防应急救援</t>
  </si>
  <si>
    <t xml:space="preserve">    金融发展支出</t>
  </si>
  <si>
    <t xml:space="preserve">      其他国有资产监管支出</t>
  </si>
  <si>
    <t xml:space="preserve">    地震事务</t>
  </si>
  <si>
    <t xml:space="preserve">      利息费用补贴支出</t>
  </si>
  <si>
    <t xml:space="preserve">      地震监测</t>
  </si>
  <si>
    <t xml:space="preserve">      防震减灾基础管理</t>
  </si>
  <si>
    <t xml:space="preserve">      地震事业机构</t>
  </si>
  <si>
    <t xml:space="preserve">    自然灾害防治</t>
  </si>
  <si>
    <t xml:space="preserve">      地质灾害防治</t>
  </si>
  <si>
    <t xml:space="preserve">  商业服务业等支出</t>
  </si>
  <si>
    <t xml:space="preserve">      森林草原防灾减灾</t>
  </si>
  <si>
    <t xml:space="preserve">      自然资源利用与保护</t>
  </si>
  <si>
    <t xml:space="preserve">    自然灾害救灾及恢复重建支出</t>
  </si>
  <si>
    <t xml:space="preserve">      地方自然灾害生活补助</t>
  </si>
  <si>
    <t xml:space="preserve">      民贸企业补贴</t>
  </si>
  <si>
    <t xml:space="preserve">      其他自然灾害救灾及恢复重建支出</t>
  </si>
  <si>
    <t>预备费</t>
  </si>
  <si>
    <t>债务付息支出</t>
  </si>
  <si>
    <t xml:space="preserve">    地方政府一般债务付息支出</t>
  </si>
  <si>
    <t xml:space="preserve">      其他涉外发展服务支出</t>
  </si>
  <si>
    <t xml:space="preserve">      地方政府一般债券付息支出</t>
  </si>
  <si>
    <t xml:space="preserve">    其他自然资源海洋气象等支出</t>
  </si>
  <si>
    <t xml:space="preserve">      服务业基础设施建设</t>
  </si>
  <si>
    <t xml:space="preserve">  金融支出</t>
  </si>
  <si>
    <t xml:space="preserve">    金融部门监管支出</t>
  </si>
  <si>
    <t xml:space="preserve">      金融部门其他监管支出</t>
  </si>
  <si>
    <t xml:space="preserve">      其他金融支出</t>
  </si>
  <si>
    <t xml:space="preserve">  自然资源海洋气象等支出</t>
  </si>
  <si>
    <t xml:space="preserve">      地质勘查与矿产资源管理</t>
  </si>
  <si>
    <t xml:space="preserve">    粮油储备</t>
  </si>
  <si>
    <t xml:space="preserve">      其他自然资源事务支出</t>
  </si>
  <si>
    <t xml:space="preserve">      储备粮油补贴</t>
  </si>
  <si>
    <t xml:space="preserve">      其他粮油储备支出</t>
  </si>
  <si>
    <t xml:space="preserve">  住房保障支出</t>
  </si>
  <si>
    <t xml:space="preserve">      公共租赁住房</t>
  </si>
  <si>
    <t xml:space="preserve">      保障性住房租金补贴</t>
  </si>
  <si>
    <t xml:space="preserve">      住房租赁市场发展</t>
  </si>
  <si>
    <t xml:space="preserve">  粮油物资储备支出</t>
  </si>
  <si>
    <t xml:space="preserve">    粮油物资事务</t>
  </si>
  <si>
    <t xml:space="preserve">      专项业务活动</t>
  </si>
  <si>
    <t xml:space="preserve">      其他粮油物资事务支出</t>
  </si>
  <si>
    <t xml:space="preserve">      中央自然灾害生活补助</t>
  </si>
  <si>
    <t xml:space="preserve">      自然灾害救灾补助</t>
  </si>
  <si>
    <t xml:space="preserve">  灾害防治及应急管理支出</t>
  </si>
  <si>
    <t xml:space="preserve">      自然灾害灾后重建补助</t>
  </si>
  <si>
    <t>债务发行费用支出</t>
  </si>
  <si>
    <t xml:space="preserve">      其他应急管理支出</t>
  </si>
  <si>
    <t xml:space="preserve">      地震事业机构 </t>
  </si>
  <si>
    <t xml:space="preserve">      其他自然灾害防治支出</t>
  </si>
  <si>
    <t xml:space="preserve">  债务付息支出</t>
  </si>
  <si>
    <t xml:space="preserve">      地方政府向国际组织借款付息支出</t>
  </si>
  <si>
    <t xml:space="preserve">  债务发行费用支出</t>
  </si>
  <si>
    <t xml:space="preserve">    地方政府一般债务发行费用支出</t>
  </si>
  <si>
    <t>表 4</t>
  </si>
  <si>
    <r>
      <rPr>
        <sz val="20"/>
        <rFont val="Times New Roman"/>
        <charset val="0"/>
      </rPr>
      <t>2021</t>
    </r>
    <r>
      <rPr>
        <sz val="20"/>
        <rFont val="方正小标宋_GBK"/>
        <charset val="134"/>
      </rPr>
      <t>年区级一般公共预算基本支出决算表</t>
    </r>
  </si>
  <si>
    <t>（按经济分类科目到款）</t>
  </si>
  <si>
    <t>一般公共预算经济分类基本支出合计</t>
  </si>
  <si>
    <t xml:space="preserve">  机关工资福利支出</t>
  </si>
  <si>
    <t xml:space="preserve">    工资奖金津补贴</t>
  </si>
  <si>
    <t xml:space="preserve">    社会保障缴费</t>
  </si>
  <si>
    <t xml:space="preserve">    住房公积金</t>
  </si>
  <si>
    <t xml:space="preserve">    其他工资福利支出</t>
  </si>
  <si>
    <t xml:space="preserve">  机关商品和服务支出</t>
  </si>
  <si>
    <t xml:space="preserve">    办公经费</t>
  </si>
  <si>
    <t xml:space="preserve">    会议费</t>
  </si>
  <si>
    <t xml:space="preserve">    培训费</t>
  </si>
  <si>
    <t xml:space="preserve">    专用材料购置费</t>
  </si>
  <si>
    <t xml:space="preserve">    委托业务费</t>
  </si>
  <si>
    <t xml:space="preserve">    公务接待费</t>
  </si>
  <si>
    <t xml:space="preserve">    因公出国(境)费用</t>
  </si>
  <si>
    <t xml:space="preserve">    公务用车运行维护费</t>
  </si>
  <si>
    <t xml:space="preserve">    维修(护)费</t>
  </si>
  <si>
    <t xml:space="preserve">    其他商品和服务支出</t>
  </si>
  <si>
    <t xml:space="preserve">  机关资本性支出(一)</t>
  </si>
  <si>
    <t xml:space="preserve">    设备购置</t>
  </si>
  <si>
    <t xml:space="preserve">  对事业单位经常性补助</t>
  </si>
  <si>
    <t xml:space="preserve">    工资福利支出</t>
  </si>
  <si>
    <t xml:space="preserve">    商品和服务支出</t>
  </si>
  <si>
    <t xml:space="preserve">  对个人和家庭的补助</t>
  </si>
  <si>
    <t xml:space="preserve">    社会福利和救助</t>
  </si>
  <si>
    <t xml:space="preserve">    助学金</t>
  </si>
  <si>
    <t xml:space="preserve">    离退休费</t>
  </si>
  <si>
    <t xml:space="preserve">    其他对个人和家庭补助</t>
  </si>
  <si>
    <t xml:space="preserve">  债务利息及费用支出</t>
  </si>
  <si>
    <t xml:space="preserve">    国内债务付息</t>
  </si>
  <si>
    <t>表5</t>
  </si>
  <si>
    <t>2021年区级一般公共预算转移支付收支决算表</t>
  </si>
  <si>
    <t>收        入</t>
  </si>
  <si>
    <t>支        出</t>
  </si>
  <si>
    <t>补助下级支出</t>
  </si>
  <si>
    <t xml:space="preserve">  一、返还性收入</t>
  </si>
  <si>
    <t xml:space="preserve">  一、返还性支出</t>
  </si>
  <si>
    <t xml:space="preserve">    所得税基数返还收入</t>
  </si>
  <si>
    <t xml:space="preserve">    所得税基数返还支出</t>
  </si>
  <si>
    <t xml:space="preserve">    增值税税收返还收入</t>
  </si>
  <si>
    <t xml:space="preserve">    增值税和消费税税收返还</t>
  </si>
  <si>
    <t xml:space="preserve">    消费税税收返还收入</t>
  </si>
  <si>
    <t xml:space="preserve">  二、一般性转移支付支出</t>
  </si>
  <si>
    <t xml:space="preserve">  二、一般性转移支付收入</t>
  </si>
  <si>
    <t xml:space="preserve">    体制补助支出</t>
  </si>
  <si>
    <t xml:space="preserve">    体制补助收入</t>
  </si>
  <si>
    <t xml:space="preserve">    均衡性转移支付支出</t>
  </si>
  <si>
    <t xml:space="preserve">    均衡性转移支付收入</t>
  </si>
  <si>
    <t xml:space="preserve">    县级基本财力保障机制奖补资金支出</t>
  </si>
  <si>
    <t xml:space="preserve">    县级基本财力保障机制奖补资金收入</t>
  </si>
  <si>
    <t xml:space="preserve">    结算补助支出</t>
  </si>
  <si>
    <t xml:space="preserve">    结算补助收入</t>
  </si>
  <si>
    <t xml:space="preserve">    固定数额补助支出</t>
  </si>
  <si>
    <t xml:space="preserve">    产粮(油)大县奖励资金收入</t>
  </si>
  <si>
    <t xml:space="preserve">    其他一般性转移支付支出</t>
  </si>
  <si>
    <t xml:space="preserve">    重点生态功能区转移支付收入</t>
  </si>
  <si>
    <t xml:space="preserve">  三、专项转移支付支出</t>
  </si>
  <si>
    <t xml:space="preserve">    固定数额补助收入</t>
  </si>
  <si>
    <t xml:space="preserve">    科学技术</t>
  </si>
  <si>
    <t xml:space="preserve">    贫困地区转移支付收入</t>
  </si>
  <si>
    <t xml:space="preserve">    社会保障和就业</t>
  </si>
  <si>
    <t xml:space="preserve">    一般公共服务共同财政事权转移支付收入  </t>
  </si>
  <si>
    <t xml:space="preserve">    卫生健康</t>
  </si>
  <si>
    <t xml:space="preserve">    公共安全共同财政事权转移支付收入  </t>
  </si>
  <si>
    <t xml:space="preserve">    节能环保</t>
  </si>
  <si>
    <t xml:space="preserve">    教育共同财政事权转移支付收入  </t>
  </si>
  <si>
    <t xml:space="preserve">    农林水</t>
  </si>
  <si>
    <t xml:space="preserve">    科学技术共同财政事权转移支付收入  </t>
  </si>
  <si>
    <t xml:space="preserve">    其他支出</t>
  </si>
  <si>
    <t xml:space="preserve">    文化旅游体育与传媒共同财政事权转移支付收入  </t>
  </si>
  <si>
    <t xml:space="preserve">    社会保障和就业共同财政事权转移支付收入  </t>
  </si>
  <si>
    <t xml:space="preserve">    医疗卫生共同财政事权转移支付收入  </t>
  </si>
  <si>
    <t xml:space="preserve">    节能环保共同财政事权转移支付收入  </t>
  </si>
  <si>
    <t xml:space="preserve">    农林水共同财政事权转移支付收入  </t>
  </si>
  <si>
    <t xml:space="preserve">    住房保障共同财政事权转移支付收入  </t>
  </si>
  <si>
    <t xml:space="preserve">    其他一般性转移支付收入</t>
  </si>
  <si>
    <t xml:space="preserve">  三、专项转移支付收入</t>
  </si>
  <si>
    <t xml:space="preserve">    一般公共服务</t>
  </si>
  <si>
    <t xml:space="preserve">    国防</t>
  </si>
  <si>
    <t xml:space="preserve">    教育</t>
  </si>
  <si>
    <t xml:space="preserve">    文化旅游体育与传媒</t>
  </si>
  <si>
    <t xml:space="preserve">    城乡社区</t>
  </si>
  <si>
    <t xml:space="preserve">    交通运输</t>
  </si>
  <si>
    <t xml:space="preserve">    资源勘探信息等</t>
  </si>
  <si>
    <t xml:space="preserve">    商业服务业等</t>
  </si>
  <si>
    <t xml:space="preserve">    粮油物资储备</t>
  </si>
  <si>
    <t xml:space="preserve">    自然资源海洋气象等</t>
  </si>
  <si>
    <t xml:space="preserve">    住房保障</t>
  </si>
  <si>
    <t xml:space="preserve">    灾害防治及应急管理</t>
  </si>
  <si>
    <t>备注：上级补助收入≠补助下级支出。收入总计 (本级收入合计＋转移性收入合计) ＝支出总计 (本级支出合计＋转移性支出合计)。</t>
  </si>
  <si>
    <t>表6</t>
  </si>
  <si>
    <t>2021年区级一般公共预算转移支付决算表</t>
  </si>
  <si>
    <t>（分地区、分项目）</t>
  </si>
  <si>
    <t>预 算 科 目</t>
  </si>
  <si>
    <t>合计</t>
  </si>
  <si>
    <t>经开区</t>
  </si>
  <si>
    <t>渝东开发区</t>
  </si>
  <si>
    <t>江南新区</t>
  </si>
  <si>
    <t>镇乡街道</t>
  </si>
  <si>
    <t>总    计</t>
  </si>
  <si>
    <t>返还性支出</t>
  </si>
  <si>
    <t>一般性转移支付</t>
  </si>
  <si>
    <t xml:space="preserve">    体制补助</t>
  </si>
  <si>
    <t xml:space="preserve">    均衡性转移支付补助</t>
  </si>
  <si>
    <t xml:space="preserve">    县级基本财力保障机制奖补资金</t>
  </si>
  <si>
    <t xml:space="preserve">    结算补助</t>
  </si>
  <si>
    <t xml:space="preserve">    固定数额的转移支付补助</t>
  </si>
  <si>
    <t xml:space="preserve">    其他一般性转移支付补助</t>
  </si>
  <si>
    <t>专项转移支付</t>
  </si>
  <si>
    <t xml:space="preserve">    一般公共服务补助支出</t>
  </si>
  <si>
    <t xml:space="preserve">    国防补助支出</t>
  </si>
  <si>
    <t xml:space="preserve">    科学技术专项补助支出</t>
  </si>
  <si>
    <t xml:space="preserve">    文化旅游体育与传媒支出</t>
  </si>
  <si>
    <t xml:space="preserve">    社会保障和就业专项补助支出</t>
  </si>
  <si>
    <t xml:space="preserve">    卫生健康专项补助支出</t>
  </si>
  <si>
    <t xml:space="preserve">    节能环保专项补助支出</t>
  </si>
  <si>
    <t xml:space="preserve">    城乡社区专项补助支出</t>
  </si>
  <si>
    <t xml:space="preserve">    农林水事务专项补助支出</t>
  </si>
  <si>
    <t xml:space="preserve">    交通运输专项补助支出</t>
  </si>
  <si>
    <t xml:space="preserve">    商业服务业专项补助支出</t>
  </si>
  <si>
    <t xml:space="preserve">    住房保障专项补助支出</t>
  </si>
  <si>
    <t xml:space="preserve">    灾害防治及应急管理补助支出</t>
  </si>
  <si>
    <t>备注：上级补助收入≠补助下级支出。</t>
  </si>
  <si>
    <t>表7</t>
  </si>
  <si>
    <t>2021年区级政府性基金预算收支决算表</t>
  </si>
  <si>
    <t>收       入</t>
  </si>
  <si>
    <t>总计</t>
  </si>
  <si>
    <t>本级收入</t>
  </si>
  <si>
    <t>一、农业土地开发资金收入</t>
  </si>
  <si>
    <t>二、国有土地收益基金收入</t>
  </si>
  <si>
    <t>三、国有土地使用权出让收入</t>
  </si>
  <si>
    <t>四、城市基础设施配套费收入</t>
  </si>
  <si>
    <t>五、污水处理费收入</t>
  </si>
  <si>
    <t>六、专项债务对应项目专项收入</t>
  </si>
  <si>
    <t>转移性收入合计</t>
  </si>
  <si>
    <t>二、地方政府专项债务转贷收入</t>
  </si>
  <si>
    <t>三、下级上解收入</t>
  </si>
  <si>
    <t>四、上年结余收入</t>
  </si>
  <si>
    <t>五、调入资金</t>
  </si>
  <si>
    <t>支       出</t>
  </si>
  <si>
    <t>本级支出</t>
  </si>
  <si>
    <t>一、文化体育与传媒支出</t>
  </si>
  <si>
    <t>二、社会保障和就业支出</t>
  </si>
  <si>
    <t>三、节能环保支出</t>
  </si>
  <si>
    <t>四、城乡社区支出</t>
  </si>
  <si>
    <t>五、农林水支出</t>
  </si>
  <si>
    <t>六、资源勘探信息等支出</t>
  </si>
  <si>
    <t>七、其他支出</t>
  </si>
  <si>
    <t>八、债务付息支出</t>
  </si>
  <si>
    <t>九、债务发行费用支出</t>
  </si>
  <si>
    <t>十、抗疫特别国债安排的支出</t>
  </si>
  <si>
    <t>转移性支出合计</t>
  </si>
  <si>
    <t>二、地方政府专项债务还本支出</t>
  </si>
  <si>
    <t>三、补助下级支出</t>
  </si>
  <si>
    <t>四、调出资金</t>
  </si>
  <si>
    <t>五、年终结余</t>
  </si>
  <si>
    <t>表8</t>
  </si>
  <si>
    <t>2021年区级政府性基金预算支出决算表</t>
  </si>
  <si>
    <t>支                出</t>
  </si>
  <si>
    <t>政府性基金预算支出</t>
  </si>
  <si>
    <t xml:space="preserve">  大中型水库移民后期扶持基金支出</t>
  </si>
  <si>
    <t xml:space="preserve">    移民补助</t>
  </si>
  <si>
    <t xml:space="preserve">    基础设施建设和经济发展</t>
  </si>
  <si>
    <t xml:space="preserve">    其他大中型水库移民后期扶持基金支出</t>
  </si>
  <si>
    <t xml:space="preserve">  小型水库移民扶助基金及对应专项债务收入安排的支出</t>
  </si>
  <si>
    <t xml:space="preserve">  可再生能源电价附加收入安排的支出</t>
  </si>
  <si>
    <t xml:space="preserve">    太阳能发电补助</t>
  </si>
  <si>
    <t xml:space="preserve">  国有土地使用权出让收入安排的支出</t>
  </si>
  <si>
    <t xml:space="preserve">    征地和拆迁补偿支出</t>
  </si>
  <si>
    <t xml:space="preserve">    城市建设支出</t>
  </si>
  <si>
    <t xml:space="preserve">    农村基础设施建设支出</t>
  </si>
  <si>
    <t xml:space="preserve">    土地出让业务支出</t>
  </si>
  <si>
    <t xml:space="preserve">    廉租住房支出</t>
  </si>
  <si>
    <t xml:space="preserve">    其他国有土地使用权出让收入安排的支出</t>
  </si>
  <si>
    <t xml:space="preserve">  城市基础设施配套费安排的支出</t>
  </si>
  <si>
    <t xml:space="preserve">    城市公共设施</t>
  </si>
  <si>
    <t xml:space="preserve">    城市环境卫生</t>
  </si>
  <si>
    <t xml:space="preserve">    其他城市基础设施配套费安排的支出</t>
  </si>
  <si>
    <t xml:space="preserve">  三峡水库库区基金支出</t>
  </si>
  <si>
    <t xml:space="preserve">    解决移民遗留问题</t>
  </si>
  <si>
    <t xml:space="preserve">    其他三峡水库库区基金支出</t>
  </si>
  <si>
    <t xml:space="preserve">  国家重大水利工程建设基金安排的支出</t>
  </si>
  <si>
    <t xml:space="preserve">    三峡后续工作</t>
  </si>
  <si>
    <t xml:space="preserve">  农网还贷资金支出</t>
  </si>
  <si>
    <t xml:space="preserve">    地方农网还贷资金支出</t>
  </si>
  <si>
    <t>其他支出</t>
  </si>
  <si>
    <t xml:space="preserve">  其他政府性基金及对应专项债务收入安排的支出</t>
  </si>
  <si>
    <t xml:space="preserve">    其他地方自行试点项目收益专项债券收入安排的支出  </t>
  </si>
  <si>
    <t xml:space="preserve">  彩票发行销售机构业务费安排的支出</t>
  </si>
  <si>
    <t xml:space="preserve">    彩票市场调控资金支出</t>
  </si>
  <si>
    <t xml:space="preserve">  彩票公益金安排的支出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</si>
  <si>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</si>
  <si>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</si>
  <si>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</si>
  <si>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用于残疾人事业的彩票公益金支出</t>
  </si>
  <si>
    <t xml:space="preserve">    用于城乡医疗救助的彩票公益金支出</t>
  </si>
  <si>
    <t xml:space="preserve">    用于其他社会公益事业的彩票公益金支出</t>
  </si>
  <si>
    <t xml:space="preserve">  地方政府专项债务付息支出</t>
  </si>
  <si>
    <t xml:space="preserve">    国有土地使用权出让金债务付息支出</t>
  </si>
  <si>
    <t xml:space="preserve">    土地储备专项债券付息支出</t>
  </si>
  <si>
    <t xml:space="preserve">    棚户区改造专项债券付息支出</t>
  </si>
  <si>
    <t xml:space="preserve">    其他地方自行试点项目收益专项债券付息支出</t>
  </si>
  <si>
    <t xml:space="preserve">  地方政府专项债务发行费用支出</t>
  </si>
  <si>
    <t xml:space="preserve">    国有土地使用权出让金债务发行费用支出</t>
  </si>
  <si>
    <t xml:space="preserve">    其他地方自行试点项目收益专项债券发行费用支出</t>
  </si>
  <si>
    <t>抗疫特别国债安排的支出</t>
  </si>
  <si>
    <t xml:space="preserve">  基础设施建设</t>
  </si>
  <si>
    <t xml:space="preserve">    公共卫生体系建设</t>
  </si>
  <si>
    <t xml:space="preserve">    生态环境治理</t>
  </si>
  <si>
    <t xml:space="preserve">    交通基础设施建设</t>
  </si>
  <si>
    <t xml:space="preserve">    市政设施建设</t>
  </si>
  <si>
    <t xml:space="preserve">    其他基础设施建设</t>
  </si>
  <si>
    <t xml:space="preserve">  抗疫相关支出</t>
  </si>
  <si>
    <t xml:space="preserve">    困难群众基本生活补助</t>
  </si>
  <si>
    <t xml:space="preserve">    其他抗疫相关支出</t>
  </si>
  <si>
    <t>表 9</t>
  </si>
  <si>
    <t xml:space="preserve">2021年区级政府性基金预算转移支付收支决算表 </t>
  </si>
  <si>
    <t>收     入</t>
  </si>
  <si>
    <t>支    出</t>
  </si>
  <si>
    <t>预算科目</t>
  </si>
  <si>
    <t>上级补助合计</t>
  </si>
  <si>
    <t>补助下级合计</t>
  </si>
  <si>
    <t xml:space="preserve">   旅游发展基金</t>
  </si>
  <si>
    <t xml:space="preserve">   社会保障和就业支出</t>
  </si>
  <si>
    <t xml:space="preserve">   大中型水库移民后期扶持基金</t>
  </si>
  <si>
    <t xml:space="preserve">   城乡社区支出</t>
  </si>
  <si>
    <t xml:space="preserve">   小型水库移民扶助基金</t>
  </si>
  <si>
    <t xml:space="preserve">   农林水支出</t>
  </si>
  <si>
    <t xml:space="preserve">   可再生能源电价附加收入</t>
  </si>
  <si>
    <t xml:space="preserve">   其他支出</t>
  </si>
  <si>
    <t xml:space="preserve">   国有土地使用权出让收入及对应专项债务收入</t>
  </si>
  <si>
    <t xml:space="preserve">   污水处理费</t>
  </si>
  <si>
    <t xml:space="preserve">   城市基础设施配套费</t>
  </si>
  <si>
    <t xml:space="preserve">   三峡水库库区基金</t>
  </si>
  <si>
    <t xml:space="preserve">   国家重大水利工程建设基金</t>
  </si>
  <si>
    <t xml:space="preserve">   农网还贷资金</t>
  </si>
  <si>
    <t xml:space="preserve">   彩票公益金</t>
  </si>
  <si>
    <t>表10</t>
  </si>
  <si>
    <t>2021年区级国有资本经营预算收支决算表</t>
  </si>
  <si>
    <t>一、利润收入</t>
  </si>
  <si>
    <t>二、股利、利息收入</t>
  </si>
  <si>
    <t>三、产权转让收入</t>
  </si>
  <si>
    <t>二、上年结余</t>
  </si>
  <si>
    <t>一、金融国有资本经营预算支出</t>
  </si>
  <si>
    <t>二、国有企业资本金注入</t>
  </si>
  <si>
    <t>三、其他国有资本经营预算支出</t>
  </si>
  <si>
    <t>四、解决历史遗留问题及改革成本支出</t>
  </si>
  <si>
    <t>一、补助下级</t>
  </si>
  <si>
    <t>二、调出资金</t>
  </si>
  <si>
    <t>三、结转下年</t>
  </si>
  <si>
    <t>表11</t>
  </si>
  <si>
    <t>2021年区级社保基金预算收支决算表</t>
  </si>
  <si>
    <t>收          入</t>
  </si>
  <si>
    <t>项     目</t>
  </si>
  <si>
    <t>2018年决算数</t>
  </si>
  <si>
    <t>增长%</t>
  </si>
  <si>
    <r>
      <rPr>
        <b/>
        <sz val="12"/>
        <rFont val="宋体"/>
        <charset val="134"/>
      </rPr>
      <t>项</t>
    </r>
    <r>
      <rPr>
        <b/>
        <sz val="11"/>
        <rFont val="Times New Roman"/>
        <charset val="0"/>
      </rPr>
      <t xml:space="preserve">          </t>
    </r>
    <r>
      <rPr>
        <b/>
        <sz val="11"/>
        <rFont val="宋体"/>
        <charset val="134"/>
      </rPr>
      <t>目</t>
    </r>
  </si>
  <si>
    <t>社保基金由市级统筹，决算由市级统一编制。故此表无数据。</t>
  </si>
  <si>
    <t>表12</t>
  </si>
  <si>
    <t>2021年地方政府债务限额及余额情况表</t>
  </si>
  <si>
    <t>单位：亿元</t>
  </si>
  <si>
    <t>地   区</t>
  </si>
  <si>
    <t>2021年债务限额</t>
  </si>
  <si>
    <t>2021年债务余额决算数</t>
  </si>
  <si>
    <t>一般债务</t>
  </si>
  <si>
    <t>专项债务</t>
  </si>
  <si>
    <t>万州区</t>
  </si>
  <si>
    <t>表13</t>
  </si>
  <si>
    <t xml:space="preserve">2021年地方政府债券使用情况表 </t>
  </si>
  <si>
    <t>债券类型</t>
  </si>
  <si>
    <t>项目名称</t>
  </si>
  <si>
    <t>项目投向</t>
  </si>
  <si>
    <t>使用单位</t>
  </si>
  <si>
    <t>支出金额</t>
  </si>
  <si>
    <t>其中：一般债券5亿元，专项债券42亿元。</t>
  </si>
  <si>
    <t>区本级合计</t>
  </si>
  <si>
    <t>其中：一般债券4.56亿元，专项债券14.82亿元。</t>
  </si>
  <si>
    <t>一般债券</t>
  </si>
  <si>
    <t>普通干线公路升级改造（含通镇乡公路升级改造暨易地扶贫搬迁项目）</t>
  </si>
  <si>
    <t>公路</t>
  </si>
  <si>
    <t>重庆市万州区佳路交通投资有限公司</t>
  </si>
  <si>
    <t>2140104_公路建设</t>
  </si>
  <si>
    <t>三峡公共卫生应急医院项目</t>
  </si>
  <si>
    <t>医疗卫生</t>
  </si>
  <si>
    <t>重庆大学附属三峡医院</t>
  </si>
  <si>
    <t>2100201_综合医院</t>
  </si>
  <si>
    <t>万州区农村公路“安全生命防护栏”工程</t>
  </si>
  <si>
    <t>重庆市万州区交通局</t>
  </si>
  <si>
    <t>武警执勤三支队万州巡逻中队永久性营房建设</t>
  </si>
  <si>
    <t>政权建设</t>
  </si>
  <si>
    <t>中国人民武装警察部队重庆市总队第三支队</t>
  </si>
  <si>
    <t>2040299_其他公安支出</t>
  </si>
  <si>
    <t>万州区小城镇及重点镇乡（特色小镇）建设项目</t>
  </si>
  <si>
    <t>市政建设</t>
  </si>
  <si>
    <t>重庆市万州区住房和城乡建设委员会</t>
  </si>
  <si>
    <t>2120303_小城镇基础设施建设</t>
  </si>
  <si>
    <t>三峡移民广场基础设施和功能完善工程</t>
  </si>
  <si>
    <t>2120399_其他城乡社区公共设施支出</t>
  </si>
  <si>
    <t>万州区旧城功能恢复连接道路工程-高梁收费站连接道工程</t>
  </si>
  <si>
    <t>重庆市万州区城市建设中心</t>
  </si>
  <si>
    <t>太白岩至金龙排洪沟工程</t>
  </si>
  <si>
    <t>万州区高笋塘片区支路整治工程</t>
  </si>
  <si>
    <t>重庆建环实业集团有限公司</t>
  </si>
  <si>
    <t>万州区太白片区支路整治工程</t>
  </si>
  <si>
    <t>万安桥北桥头公园配套公厕建设</t>
  </si>
  <si>
    <t>重庆市万州区城市管理局</t>
  </si>
  <si>
    <t>万州区城市小游园和重要节点改造工程</t>
  </si>
  <si>
    <t>九龙路人行道改造工程</t>
  </si>
  <si>
    <t>重庆市万州区市政设施维护管理中心</t>
  </si>
  <si>
    <t>红花街及牌办门前道路综合整治工程</t>
  </si>
  <si>
    <t>观音岩片区道路综合整治工程</t>
  </si>
  <si>
    <t>城乡生活垃圾分类系统建设</t>
  </si>
  <si>
    <t>生态环保</t>
  </si>
  <si>
    <t>万州大桥、石宝嘴大桥安全设施改造工程</t>
  </si>
  <si>
    <t>船舶废弃物接收处置工程</t>
  </si>
  <si>
    <t>重庆市万州区环境卫生管理中心</t>
  </si>
  <si>
    <t>2021年区级地灾治理项目</t>
  </si>
  <si>
    <t>重庆市万州区地质灾害整治中心</t>
  </si>
  <si>
    <t>“四好农村路”建设</t>
  </si>
  <si>
    <t>农村公路</t>
  </si>
  <si>
    <t>万州区上海医院业务用房改建及环境整治项目</t>
  </si>
  <si>
    <t>重庆市万州区上海医院</t>
  </si>
  <si>
    <t>专项债券</t>
  </si>
  <si>
    <t>万州区恒合旅游康养小镇项目一期</t>
  </si>
  <si>
    <t>市政和产业园区基础设施</t>
  </si>
  <si>
    <t>重庆三峡交通旅游产业发展集团有限公司</t>
  </si>
  <si>
    <t>2290402_其他地方自行试点项目收益专项债券收入安排的支出</t>
  </si>
  <si>
    <t>重庆市万州区上海医院门诊及住院综合业务用房</t>
  </si>
  <si>
    <t>万州区疾病预防控制中心迁建项目</t>
  </si>
  <si>
    <t>万州区疾病预防控制中心</t>
  </si>
  <si>
    <t>建筑垃圾消纳场及资源化利用项目</t>
  </si>
  <si>
    <t>新田镇等11个镇乡污水管网补充工程</t>
  </si>
  <si>
    <t>万州区2021年镇乡污水管网补充工程</t>
  </si>
  <si>
    <t>万州五桥机场航站楼扩建项目</t>
  </si>
  <si>
    <t>机场</t>
  </si>
  <si>
    <t>重庆市万州机场有限责任公司</t>
  </si>
  <si>
    <t>三峡国际健康城三峡医学中心</t>
  </si>
  <si>
    <t>万州职业教育中心扩容建设工程</t>
  </si>
  <si>
    <t>教育</t>
  </si>
  <si>
    <t>重庆市万州职业教育中心</t>
  </si>
  <si>
    <t>重庆市万州区枫木水库工程</t>
  </si>
  <si>
    <t>水利建设</t>
  </si>
  <si>
    <t>重庆长江水务集团有限公司</t>
  </si>
  <si>
    <t>重庆市万州区石笋沟水库工程</t>
  </si>
  <si>
    <t>江南水厂及配套管网工程</t>
  </si>
  <si>
    <t>重庆市万州区第六人民医院门急诊综合楼项目</t>
  </si>
  <si>
    <t>重庆市万州区分水镇中心卫生院　</t>
  </si>
  <si>
    <t>万州区妇幼保健院迁建项目</t>
  </si>
  <si>
    <t>重庆市万州区妇幼保健院</t>
  </si>
  <si>
    <t>万州区乡村振兴基础设施（交通）建设项目</t>
  </si>
  <si>
    <t>经开区合计</t>
  </si>
  <si>
    <t>专项债券4.4亿元。</t>
  </si>
  <si>
    <t>万州经开区联合坝M6地块标准厂房项目</t>
  </si>
  <si>
    <t>重庆三峡产业投资有限公司</t>
  </si>
  <si>
    <t>万州经开区长江水岸融合提升项目</t>
  </si>
  <si>
    <t>重庆万州经济技术开发（集团）有限公司</t>
  </si>
  <si>
    <t>万州经开区高峰产业园基础设施建设项目</t>
  </si>
  <si>
    <t>重庆万林投资发展有限公司</t>
  </si>
  <si>
    <t>渝东表面处理中心环保项目（二期）</t>
  </si>
  <si>
    <t>三峡平湖公司合计</t>
  </si>
  <si>
    <t>其中：一般债券0.343亿元，专项债券16.88亿元。</t>
  </si>
  <si>
    <t>万州区海绵城市建设试点项目</t>
  </si>
  <si>
    <t>重庆市万州三峡平湖有限公司</t>
  </si>
  <si>
    <t>万州区高铁物流园基础设施综合改造</t>
  </si>
  <si>
    <t>万州区水产所双河口科研试验场迁建工程</t>
  </si>
  <si>
    <t>铁峰山片区生态环境综合整治</t>
  </si>
  <si>
    <t>万州区滨江环湖旅游基础设施建设项目</t>
  </si>
  <si>
    <t>万州区渝东健康产业园区基础设施建设项目</t>
  </si>
  <si>
    <t>万州区龙溪河大道老旧小区改造提升项目（一期）</t>
  </si>
  <si>
    <t>老旧小区改造</t>
  </si>
  <si>
    <t>万州区滨江环湖旅游基础设施建设项目（四期）</t>
  </si>
  <si>
    <t>三峡国际农副产品集散基地基础设施建设项目</t>
  </si>
  <si>
    <t>渝东新区合计</t>
  </si>
  <si>
    <t>其中：一般债券0.097亿元，专项债券5.9亿元。</t>
  </si>
  <si>
    <t>红光小学江南校区艺体中心建设</t>
  </si>
  <si>
    <t>重庆市万州江南新区财政局</t>
  </si>
  <si>
    <t>2050202_小学教育</t>
  </si>
  <si>
    <t>体育健身中心</t>
  </si>
  <si>
    <t>重庆市万州江南新区开发建设有限公司</t>
  </si>
  <si>
    <t>万州区三峡文化艺术中心</t>
  </si>
  <si>
    <t>万州区委党校迁建项目</t>
  </si>
  <si>
    <t>重庆市万州区南滨开发建设有限公司</t>
  </si>
  <si>
    <t>万州文化创意创业产业园基础设施建设工程</t>
  </si>
  <si>
    <t>万州区城乡统筹发展基础设施项目一期</t>
  </si>
  <si>
    <t>万州区天城镇卫生院标准化建设项目</t>
  </si>
  <si>
    <t>重庆市万州区天城镇卫生院</t>
  </si>
  <si>
    <t>表14</t>
  </si>
  <si>
    <t>2021年地方政府债务相关情况表</t>
  </si>
  <si>
    <t>额度</t>
  </si>
  <si>
    <t>一、2020年末地方政府债务余额</t>
  </si>
  <si>
    <t xml:space="preserve">  其中：一般债务</t>
  </si>
  <si>
    <t xml:space="preserve">        专项债务</t>
  </si>
  <si>
    <t>二、2020年地方政府债务限额</t>
  </si>
  <si>
    <t>三、2021年地方政府债务发行决算数</t>
  </si>
  <si>
    <t xml:space="preserve">     新增一般债券发行额</t>
  </si>
  <si>
    <t xml:space="preserve">     再融资一般债券发行额</t>
  </si>
  <si>
    <t xml:space="preserve">     新增专项债券发行额</t>
  </si>
  <si>
    <t xml:space="preserve">     再融资专项债券发行额</t>
  </si>
  <si>
    <t xml:space="preserve">     国际金融组织和外国政府贷款</t>
  </si>
  <si>
    <t>四、2021年地方政府债务还本支出决算数</t>
  </si>
  <si>
    <t xml:space="preserve">     一般债务还本支出</t>
  </si>
  <si>
    <t xml:space="preserve">     专项债务还本支出</t>
  </si>
  <si>
    <t>五、2021年地方政府债务付息支出决算数</t>
  </si>
  <si>
    <t xml:space="preserve">     一般债务付息支出</t>
  </si>
  <si>
    <t xml:space="preserve">     专项债务付息支出</t>
  </si>
  <si>
    <t>六、2021年末地方政府债务余额决算数</t>
  </si>
  <si>
    <t>七、2021年地方政府债务限额</t>
  </si>
</sst>
</file>

<file path=xl/styles.xml><?xml version="1.0" encoding="utf-8"?>
<styleSheet xmlns="http://schemas.openxmlformats.org/spreadsheetml/2006/main" xmlns:xr9="http://schemas.microsoft.com/office/spreadsheetml/2016/revision9">
  <numFmts count="1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_ "/>
    <numFmt numFmtId="179" formatCode="0.0000_ "/>
    <numFmt numFmtId="180" formatCode="#,##0_ "/>
    <numFmt numFmtId="181" formatCode="0.00_);[Red]\(0.00\)"/>
    <numFmt numFmtId="182" formatCode="#,##0.0_ "/>
    <numFmt numFmtId="183" formatCode="#,##0.00_ "/>
    <numFmt numFmtId="184" formatCode="#,##0_);[Red]\(#,##0\)"/>
    <numFmt numFmtId="185" formatCode="#,##0.00_);[Red]\(#,##0.00\)"/>
    <numFmt numFmtId="186" formatCode="0_);[Red]\(0\)"/>
  </numFmts>
  <fonts count="90">
    <font>
      <sz val="12"/>
      <name val="宋体"/>
      <charset val="134"/>
    </font>
    <font>
      <sz val="12"/>
      <color rgb="FFFF0000"/>
      <name val="宋体"/>
      <charset val="134"/>
    </font>
    <font>
      <sz val="14"/>
      <name val="黑体"/>
      <charset val="134"/>
    </font>
    <font>
      <sz val="11"/>
      <color indexed="8"/>
      <name val="宋体"/>
      <charset val="134"/>
    </font>
    <font>
      <sz val="20"/>
      <name val="方正小标宋_GBK"/>
      <charset val="134"/>
    </font>
    <font>
      <sz val="9"/>
      <name val="SimSun"/>
      <charset val="134"/>
    </font>
    <font>
      <b/>
      <sz val="11"/>
      <name val="SimSun"/>
      <charset val="134"/>
    </font>
    <font>
      <sz val="11"/>
      <name val="SimSun"/>
      <charset val="134"/>
    </font>
    <font>
      <b/>
      <sz val="14"/>
      <name val="宋体"/>
      <charset val="134"/>
    </font>
    <font>
      <sz val="20"/>
      <color indexed="8"/>
      <name val="方正小标宋_GBK"/>
      <charset val="134"/>
    </font>
    <font>
      <sz val="14"/>
      <color indexed="8"/>
      <name val="方正仿宋_GBK"/>
      <charset val="134"/>
    </font>
    <font>
      <sz val="11"/>
      <color indexed="8"/>
      <name val="方正仿宋_GBK"/>
      <charset val="134"/>
    </font>
    <font>
      <b/>
      <sz val="11"/>
      <color indexed="8"/>
      <name val="方正仿宋_GBK"/>
      <charset val="134"/>
    </font>
    <font>
      <sz val="11"/>
      <color indexed="8"/>
      <name val="方正黑体_GBK"/>
      <charset val="134"/>
    </font>
    <font>
      <sz val="10"/>
      <color indexed="8"/>
      <name val="宋体"/>
      <charset val="134"/>
      <scheme val="major"/>
    </font>
    <font>
      <sz val="10"/>
      <name val="宋体"/>
      <charset val="134"/>
      <scheme val="major"/>
    </font>
    <font>
      <sz val="10"/>
      <name val="宋体"/>
      <charset val="134"/>
    </font>
    <font>
      <sz val="10"/>
      <color rgb="FF000000"/>
      <name val="宋体"/>
      <charset val="134"/>
      <scheme val="major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4"/>
      <color theme="1"/>
      <name val="黑体"/>
      <charset val="134"/>
    </font>
    <font>
      <sz val="18"/>
      <name val="方正小标宋_GBK"/>
      <charset val="134"/>
    </font>
    <font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  <scheme val="major"/>
    </font>
    <font>
      <sz val="12"/>
      <name val="黑体"/>
      <charset val="134"/>
    </font>
    <font>
      <b/>
      <sz val="10"/>
      <name val="宋体"/>
      <charset val="134"/>
    </font>
    <font>
      <b/>
      <sz val="12"/>
      <name val="黑体"/>
      <charset val="134"/>
    </font>
    <font>
      <b/>
      <sz val="10"/>
      <name val="黑体"/>
      <charset val="134"/>
    </font>
    <font>
      <b/>
      <sz val="10"/>
      <color indexed="8"/>
      <name val="宋体"/>
      <charset val="134"/>
    </font>
    <font>
      <sz val="12"/>
      <name val="仿宋_GB2312"/>
      <charset val="134"/>
    </font>
    <font>
      <sz val="14"/>
      <color theme="1"/>
      <name val="方正黑体_GBK"/>
      <charset val="134"/>
    </font>
    <font>
      <sz val="18"/>
      <color theme="1"/>
      <name val="方正小标宋_GBK"/>
      <charset val="134"/>
    </font>
    <font>
      <sz val="12"/>
      <name val="方正黑体_GBK"/>
      <charset val="134"/>
    </font>
    <font>
      <sz val="12"/>
      <color theme="1"/>
      <name val="黑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name val="宋体"/>
      <charset val="134"/>
    </font>
    <font>
      <sz val="18"/>
      <color rgb="FF000000"/>
      <name val="方正小标宋_GBK"/>
      <charset val="134"/>
    </font>
    <font>
      <b/>
      <sz val="11"/>
      <color theme="1"/>
      <name val="宋体"/>
      <charset val="134"/>
      <scheme val="minor"/>
    </font>
    <font>
      <b/>
      <sz val="11"/>
      <name val="黑体"/>
      <charset val="134"/>
    </font>
    <font>
      <sz val="10"/>
      <color rgb="FFFF0000"/>
      <name val="宋体"/>
      <charset val="134"/>
    </font>
    <font>
      <b/>
      <sz val="10"/>
      <name val="宋体"/>
      <charset val="134"/>
      <scheme val="major"/>
    </font>
    <font>
      <sz val="18"/>
      <name val="方正楷体_GBK"/>
      <charset val="134"/>
    </font>
    <font>
      <sz val="16"/>
      <name val="方正仿宋_GBK"/>
      <charset val="134"/>
    </font>
    <font>
      <b/>
      <sz val="11"/>
      <name val="方正黑体_GBK"/>
      <charset val="134"/>
    </font>
    <font>
      <sz val="16"/>
      <name val="黑体"/>
      <charset val="134"/>
    </font>
    <font>
      <sz val="20"/>
      <name val="Times New Roman"/>
      <charset val="0"/>
    </font>
    <font>
      <sz val="20"/>
      <color theme="1"/>
      <name val="方正小标宋_GBK"/>
      <charset val="134"/>
    </font>
    <font>
      <sz val="12"/>
      <name val="方正仿宋_GBK"/>
      <charset val="134"/>
    </font>
    <font>
      <sz val="11"/>
      <name val="方正黑体_GBK"/>
      <charset val="134"/>
    </font>
    <font>
      <b/>
      <sz val="11"/>
      <name val="方正仿宋_GBK"/>
      <charset val="134"/>
    </font>
    <font>
      <sz val="11"/>
      <name val="方正仿宋_GBK"/>
      <charset val="134"/>
    </font>
    <font>
      <sz val="12"/>
      <name val="Times New Roman"/>
      <charset val="0"/>
    </font>
    <font>
      <sz val="10"/>
      <name val="Times New Roman"/>
      <charset val="0"/>
    </font>
    <font>
      <sz val="10"/>
      <color theme="1"/>
      <name val="方正小标宋_GBK"/>
      <charset val="134"/>
    </font>
    <font>
      <b/>
      <sz val="10"/>
      <color indexed="8"/>
      <name val="方正黑体_GBK"/>
      <charset val="134"/>
    </font>
    <font>
      <sz val="22"/>
      <name val="方正黑体_GBK"/>
      <charset val="134"/>
    </font>
    <font>
      <sz val="16"/>
      <color rgb="FF000000"/>
      <name val="方正仿宋_GBK"/>
      <charset val="134"/>
    </font>
    <font>
      <sz val="16"/>
      <name val="方正黑体_GBK"/>
      <charset val="134"/>
    </font>
    <font>
      <sz val="44"/>
      <name val="方正小标宋_GBK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charset val="0"/>
    </font>
    <font>
      <b/>
      <sz val="11"/>
      <name val="Times New Roman"/>
      <charset val="0"/>
    </font>
    <font>
      <sz val="28"/>
      <name val="方正小标宋_GBK"/>
      <charset val="134"/>
    </font>
    <font>
      <sz val="9"/>
      <name val="宋体"/>
      <charset val="134"/>
    </font>
    <font>
      <b/>
      <sz val="9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68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24" fillId="12" borderId="16" applyNumberFormat="0" applyFont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3" fillId="0" borderId="17" applyNumberFormat="0" applyFill="0" applyAlignment="0" applyProtection="0">
      <alignment vertical="center"/>
    </xf>
    <xf numFmtId="0" fontId="74" fillId="0" borderId="17" applyNumberFormat="0" applyFill="0" applyAlignment="0" applyProtection="0">
      <alignment vertical="center"/>
    </xf>
    <xf numFmtId="0" fontId="75" fillId="0" borderId="18" applyNumberFormat="0" applyFill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6" fillId="13" borderId="19" applyNumberFormat="0" applyAlignment="0" applyProtection="0">
      <alignment vertical="center"/>
    </xf>
    <xf numFmtId="0" fontId="77" fillId="14" borderId="20" applyNumberFormat="0" applyAlignment="0" applyProtection="0">
      <alignment vertical="center"/>
    </xf>
    <xf numFmtId="0" fontId="78" fillId="14" borderId="19" applyNumberFormat="0" applyAlignment="0" applyProtection="0">
      <alignment vertical="center"/>
    </xf>
    <xf numFmtId="0" fontId="79" fillId="15" borderId="21" applyNumberFormat="0" applyAlignment="0" applyProtection="0">
      <alignment vertical="center"/>
    </xf>
    <xf numFmtId="0" fontId="80" fillId="0" borderId="22" applyNumberFormat="0" applyFill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81" fillId="16" borderId="0" applyNumberFormat="0" applyBorder="0" applyAlignment="0" applyProtection="0">
      <alignment vertical="center"/>
    </xf>
    <xf numFmtId="0" fontId="82" fillId="17" borderId="0" applyNumberFormat="0" applyBorder="0" applyAlignment="0" applyProtection="0">
      <alignment vertical="center"/>
    </xf>
    <xf numFmtId="0" fontId="83" fillId="18" borderId="0" applyNumberFormat="0" applyBorder="0" applyAlignment="0" applyProtection="0">
      <alignment vertical="center"/>
    </xf>
    <xf numFmtId="0" fontId="8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84" fillId="22" borderId="0" applyNumberFormat="0" applyBorder="0" applyAlignment="0" applyProtection="0">
      <alignment vertical="center"/>
    </xf>
    <xf numFmtId="0" fontId="8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84" fillId="26" borderId="0" applyNumberFormat="0" applyBorder="0" applyAlignment="0" applyProtection="0">
      <alignment vertical="center"/>
    </xf>
    <xf numFmtId="0" fontId="8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84" fillId="30" borderId="0" applyNumberFormat="0" applyBorder="0" applyAlignment="0" applyProtection="0">
      <alignment vertical="center"/>
    </xf>
    <xf numFmtId="0" fontId="84" fillId="31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84" fillId="33" borderId="0" applyNumberFormat="0" applyBorder="0" applyAlignment="0" applyProtection="0">
      <alignment vertical="center"/>
    </xf>
    <xf numFmtId="0" fontId="84" fillId="34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84" fillId="36" borderId="0" applyNumberFormat="0" applyBorder="0" applyAlignment="0" applyProtection="0">
      <alignment vertical="center"/>
    </xf>
    <xf numFmtId="0" fontId="84" fillId="37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5" fillId="0" borderId="0"/>
    <xf numFmtId="0" fontId="24" fillId="0" borderId="0"/>
    <xf numFmtId="0" fontId="85" fillId="0" borderId="0">
      <alignment vertical="center"/>
    </xf>
    <xf numFmtId="41" fontId="85" fillId="0" borderId="0" applyFont="0" applyFill="0" applyBorder="0" applyAlignment="0" applyProtection="0">
      <alignment vertical="center"/>
    </xf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0" fillId="0" borderId="0"/>
    <xf numFmtId="0" fontId="3" fillId="0" borderId="0">
      <alignment vertical="center"/>
    </xf>
    <xf numFmtId="0" fontId="85" fillId="0" borderId="0">
      <alignment vertical="center"/>
    </xf>
    <xf numFmtId="0" fontId="0" fillId="0" borderId="0"/>
    <xf numFmtId="0" fontId="0" fillId="0" borderId="0">
      <alignment vertical="center"/>
    </xf>
  </cellStyleXfs>
  <cellXfs count="411">
    <xf numFmtId="0" fontId="0" fillId="0" borderId="0" xfId="0"/>
    <xf numFmtId="0" fontId="1" fillId="0" borderId="0" xfId="0" applyFont="1"/>
    <xf numFmtId="176" fontId="0" fillId="0" borderId="0" xfId="0" applyNumberFormat="1"/>
    <xf numFmtId="0" fontId="2" fillId="0" borderId="0" xfId="56" applyFont="1" applyFill="1" applyBorder="1" applyAlignment="1">
      <alignment vertical="center" wrapText="1"/>
    </xf>
    <xf numFmtId="176" fontId="3" fillId="0" borderId="0" xfId="56" applyNumberFormat="1" applyFont="1" applyFill="1" applyBorder="1" applyAlignment="1">
      <alignment vertical="center"/>
    </xf>
    <xf numFmtId="0" fontId="4" fillId="0" borderId="0" xfId="56" applyFont="1" applyFill="1" applyBorder="1" applyAlignment="1">
      <alignment horizontal="center" vertical="center" wrapText="1"/>
    </xf>
    <xf numFmtId="176" fontId="4" fillId="0" borderId="0" xfId="56" applyNumberFormat="1" applyFont="1" applyFill="1" applyBorder="1" applyAlignment="1">
      <alignment horizontal="center" vertical="center" wrapText="1"/>
    </xf>
    <xf numFmtId="0" fontId="3" fillId="0" borderId="0" xfId="56" applyFont="1" applyFill="1" applyBorder="1" applyAlignment="1">
      <alignment vertical="center"/>
    </xf>
    <xf numFmtId="176" fontId="5" fillId="0" borderId="0" xfId="56" applyNumberFormat="1" applyFont="1" applyFill="1" applyBorder="1" applyAlignment="1">
      <alignment horizontal="right" vertical="center" wrapText="1"/>
    </xf>
    <xf numFmtId="0" fontId="6" fillId="0" borderId="1" xfId="56" applyFont="1" applyFill="1" applyBorder="1" applyAlignment="1">
      <alignment horizontal="center" vertical="center" wrapText="1"/>
    </xf>
    <xf numFmtId="176" fontId="6" fillId="0" borderId="1" xfId="56" applyNumberFormat="1" applyFont="1" applyFill="1" applyBorder="1" applyAlignment="1">
      <alignment horizontal="center" vertical="center" wrapText="1"/>
    </xf>
    <xf numFmtId="0" fontId="6" fillId="0" borderId="1" xfId="56" applyFont="1" applyFill="1" applyBorder="1" applyAlignment="1">
      <alignment horizontal="left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7" fillId="0" borderId="1" xfId="56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177" fontId="6" fillId="0" borderId="1" xfId="56" applyNumberFormat="1" applyFont="1" applyFill="1" applyBorder="1" applyAlignment="1">
      <alignment horizontal="center" vertical="center" wrapText="1"/>
    </xf>
    <xf numFmtId="177" fontId="7" fillId="0" borderId="1" xfId="56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6" fontId="1" fillId="0" borderId="0" xfId="0" applyNumberFormat="1" applyFont="1"/>
    <xf numFmtId="0" fontId="0" fillId="0" borderId="0" xfId="0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Border="1" applyAlignment="1"/>
    <xf numFmtId="0" fontId="0" fillId="0" borderId="0" xfId="0" applyFill="1" applyAlignment="1">
      <alignment wrapText="1"/>
    </xf>
    <xf numFmtId="178" fontId="0" fillId="0" borderId="0" xfId="0" applyNumberFormat="1" applyFill="1" applyAlignment="1">
      <alignment wrapText="1"/>
    </xf>
    <xf numFmtId="179" fontId="0" fillId="0" borderId="0" xfId="0" applyNumberFormat="1" applyFill="1" applyAlignment="1">
      <alignment horizontal="center" wrapText="1"/>
    </xf>
    <xf numFmtId="0" fontId="8" fillId="0" borderId="0" xfId="0" applyFont="1" applyFill="1" applyAlignment="1">
      <alignment wrapText="1"/>
    </xf>
    <xf numFmtId="0" fontId="9" fillId="0" borderId="0" xfId="56" applyFont="1" applyFill="1" applyAlignment="1">
      <alignment horizontal="center" vertical="center"/>
    </xf>
    <xf numFmtId="178" fontId="9" fillId="0" borderId="0" xfId="56" applyNumberFormat="1" applyFont="1" applyFill="1" applyAlignment="1">
      <alignment horizontal="center" vertical="center"/>
    </xf>
    <xf numFmtId="0" fontId="10" fillId="0" borderId="0" xfId="56" applyFont="1" applyFill="1" applyAlignment="1">
      <alignment horizontal="left" vertical="center"/>
    </xf>
    <xf numFmtId="0" fontId="11" fillId="0" borderId="0" xfId="56" applyFont="1" applyFill="1" applyBorder="1" applyAlignment="1">
      <alignment horizontal="center" vertical="center"/>
    </xf>
    <xf numFmtId="178" fontId="11" fillId="0" borderId="0" xfId="56" applyNumberFormat="1" applyFont="1" applyFill="1" applyBorder="1" applyAlignment="1">
      <alignment horizontal="center" vertical="center"/>
    </xf>
    <xf numFmtId="0" fontId="11" fillId="0" borderId="0" xfId="56" applyFont="1" applyFill="1" applyAlignment="1">
      <alignment horizontal="right" vertical="center"/>
    </xf>
    <xf numFmtId="0" fontId="12" fillId="0" borderId="2" xfId="56" applyFont="1" applyFill="1" applyBorder="1" applyAlignment="1">
      <alignment horizontal="center" vertical="center" wrapText="1"/>
    </xf>
    <xf numFmtId="0" fontId="12" fillId="0" borderId="3" xfId="56" applyFont="1" applyFill="1" applyBorder="1" applyAlignment="1">
      <alignment horizontal="center" vertical="center" wrapText="1"/>
    </xf>
    <xf numFmtId="178" fontId="12" fillId="0" borderId="3" xfId="56" applyNumberFormat="1" applyFont="1" applyFill="1" applyBorder="1" applyAlignment="1">
      <alignment horizontal="center" vertical="center" wrapText="1"/>
    </xf>
    <xf numFmtId="0" fontId="12" fillId="0" borderId="4" xfId="56" applyFont="1" applyFill="1" applyBorder="1" applyAlignment="1">
      <alignment horizontal="center" vertical="center" wrapText="1"/>
    </xf>
    <xf numFmtId="180" fontId="13" fillId="2" borderId="5" xfId="56" applyNumberFormat="1" applyFont="1" applyFill="1" applyBorder="1" applyAlignment="1">
      <alignment horizontal="center" vertical="center"/>
    </xf>
    <xf numFmtId="180" fontId="13" fillId="2" borderId="1" xfId="56" applyNumberFormat="1" applyFont="1" applyFill="1" applyBorder="1" applyAlignment="1">
      <alignment horizontal="center" vertical="center"/>
    </xf>
    <xf numFmtId="180" fontId="13" fillId="2" borderId="6" xfId="56" applyNumberFormat="1" applyFont="1" applyFill="1" applyBorder="1" applyAlignment="1">
      <alignment horizontal="left" vertical="center"/>
    </xf>
    <xf numFmtId="0" fontId="13" fillId="3" borderId="5" xfId="56" applyFont="1" applyFill="1" applyBorder="1" applyAlignment="1">
      <alignment horizontal="center" vertical="center" wrapText="1"/>
    </xf>
    <xf numFmtId="0" fontId="13" fillId="3" borderId="1" xfId="56" applyFont="1" applyFill="1" applyBorder="1" applyAlignment="1">
      <alignment horizontal="center" vertical="center" wrapText="1"/>
    </xf>
    <xf numFmtId="180" fontId="13" fillId="3" borderId="1" xfId="56" applyNumberFormat="1" applyFont="1" applyFill="1" applyBorder="1" applyAlignment="1">
      <alignment horizontal="center" vertical="center"/>
    </xf>
    <xf numFmtId="0" fontId="13" fillId="3" borderId="6" xfId="56" applyFont="1" applyFill="1" applyBorder="1" applyAlignment="1">
      <alignment horizontal="left" vertical="center" wrapText="1"/>
    </xf>
    <xf numFmtId="49" fontId="14" fillId="0" borderId="5" xfId="0" applyNumberFormat="1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6" fillId="0" borderId="1" xfId="57" applyFont="1" applyFill="1" applyBorder="1" applyAlignment="1" applyProtection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180" fontId="15" fillId="0" borderId="1" xfId="0" applyNumberFormat="1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>
      <alignment vertical="center" wrapText="1"/>
    </xf>
    <xf numFmtId="176" fontId="15" fillId="0" borderId="1" xfId="51" applyNumberFormat="1" applyFont="1" applyFill="1" applyBorder="1" applyAlignment="1">
      <alignment horizontal="center" vertical="center"/>
    </xf>
    <xf numFmtId="0" fontId="15" fillId="0" borderId="1" xfId="57" applyFont="1" applyFill="1" applyBorder="1" applyAlignment="1" applyProtection="1">
      <alignment horizontal="left" vertical="center" wrapText="1"/>
    </xf>
    <xf numFmtId="177" fontId="15" fillId="0" borderId="1" xfId="51" applyNumberFormat="1" applyFont="1" applyFill="1" applyBorder="1" applyAlignment="1">
      <alignment horizontal="center" vertical="center"/>
    </xf>
    <xf numFmtId="176" fontId="15" fillId="0" borderId="1" xfId="0" applyNumberFormat="1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/>
    </xf>
    <xf numFmtId="180" fontId="15" fillId="0" borderId="1" xfId="0" applyNumberFormat="1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>
      <alignment vertical="center" wrapText="1"/>
    </xf>
    <xf numFmtId="49" fontId="18" fillId="0" borderId="5" xfId="0" applyNumberFormat="1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180" fontId="19" fillId="0" borderId="1" xfId="0" applyNumberFormat="1" applyFont="1" applyFill="1" applyBorder="1" applyAlignment="1">
      <alignment horizontal="center" vertical="center"/>
    </xf>
    <xf numFmtId="49" fontId="19" fillId="0" borderId="6" xfId="0" applyNumberFormat="1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/>
    </xf>
    <xf numFmtId="180" fontId="11" fillId="3" borderId="1" xfId="56" applyNumberFormat="1" applyFont="1" applyFill="1" applyBorder="1" applyAlignment="1">
      <alignment horizontal="center" vertical="center" wrapText="1"/>
    </xf>
    <xf numFmtId="49" fontId="20" fillId="0" borderId="5" xfId="0" applyNumberFormat="1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/>
    </xf>
    <xf numFmtId="180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/>
    </xf>
    <xf numFmtId="180" fontId="11" fillId="3" borderId="1" xfId="56" applyNumberFormat="1" applyFont="1" applyFill="1" applyBorder="1" applyAlignment="1" applyProtection="1">
      <alignment horizontal="center" vertical="center"/>
    </xf>
    <xf numFmtId="176" fontId="16" fillId="0" borderId="1" xfId="51" applyNumberFormat="1" applyFont="1" applyFill="1" applyBorder="1" applyAlignment="1">
      <alignment horizontal="center" vertical="center"/>
    </xf>
    <xf numFmtId="49" fontId="16" fillId="0" borderId="7" xfId="0" applyNumberFormat="1" applyFont="1" applyFill="1" applyBorder="1" applyAlignment="1">
      <alignment horizontal="left" vertical="center" wrapText="1"/>
    </xf>
    <xf numFmtId="0" fontId="16" fillId="0" borderId="1" xfId="61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/>
    </xf>
    <xf numFmtId="176" fontId="19" fillId="0" borderId="1" xfId="0" applyNumberFormat="1" applyFont="1" applyFill="1" applyBorder="1" applyAlignment="1">
      <alignment horizontal="center" vertical="center"/>
    </xf>
    <xf numFmtId="0" fontId="19" fillId="0" borderId="1" xfId="61" applyFont="1" applyFill="1" applyBorder="1" applyAlignment="1">
      <alignment horizontal="left" vertical="center" wrapText="1"/>
    </xf>
    <xf numFmtId="180" fontId="19" fillId="0" borderId="1" xfId="0" applyNumberFormat="1" applyFont="1" applyFill="1" applyBorder="1" applyAlignment="1">
      <alignment horizontal="center" vertical="center" wrapText="1"/>
    </xf>
    <xf numFmtId="49" fontId="19" fillId="0" borderId="5" xfId="0" applyNumberFormat="1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/>
    </xf>
    <xf numFmtId="49" fontId="18" fillId="0" borderId="8" xfId="0" applyNumberFormat="1" applyFont="1" applyFill="1" applyBorder="1" applyAlignment="1">
      <alignment horizontal="left" vertical="center" wrapText="1"/>
    </xf>
    <xf numFmtId="181" fontId="19" fillId="0" borderId="9" xfId="0" applyNumberFormat="1" applyFont="1" applyFill="1" applyBorder="1" applyAlignment="1">
      <alignment horizontal="left" vertical="center" wrapText="1"/>
    </xf>
    <xf numFmtId="0" fontId="16" fillId="0" borderId="9" xfId="57" applyFont="1" applyFill="1" applyBorder="1" applyAlignment="1" applyProtection="1">
      <alignment horizontal="left" vertical="center" wrapText="1"/>
    </xf>
    <xf numFmtId="0" fontId="19" fillId="0" borderId="9" xfId="61" applyFont="1" applyFill="1" applyBorder="1" applyAlignment="1">
      <alignment horizontal="left" vertical="center" wrapText="1"/>
    </xf>
    <xf numFmtId="0" fontId="19" fillId="0" borderId="9" xfId="0" applyFont="1" applyFill="1" applyBorder="1" applyAlignment="1">
      <alignment horizontal="center" vertical="center"/>
    </xf>
    <xf numFmtId="49" fontId="19" fillId="0" borderId="10" xfId="0" applyNumberFormat="1" applyFont="1" applyFill="1" applyBorder="1" applyAlignment="1">
      <alignment vertical="center" wrapText="1"/>
    </xf>
    <xf numFmtId="182" fontId="0" fillId="0" borderId="0" xfId="0" applyNumberFormat="1" applyAlignment="1">
      <alignment horizontal="center"/>
    </xf>
    <xf numFmtId="0" fontId="22" fillId="0" borderId="0" xfId="56" applyFont="1" applyFill="1" applyBorder="1" applyAlignment="1">
      <alignment horizontal="left" vertical="center"/>
    </xf>
    <xf numFmtId="182" fontId="22" fillId="0" borderId="0" xfId="56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 wrapText="1"/>
    </xf>
    <xf numFmtId="182" fontId="23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182" fontId="5" fillId="0" borderId="0" xfId="0" applyNumberFormat="1" applyFont="1" applyFill="1" applyBorder="1" applyAlignment="1">
      <alignment horizontal="center" vertical="center" wrapText="1"/>
    </xf>
    <xf numFmtId="182" fontId="24" fillId="0" borderId="0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182" fontId="25" fillId="0" borderId="1" xfId="0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183" fontId="27" fillId="0" borderId="1" xfId="0" applyNumberFormat="1" applyFont="1" applyFill="1" applyBorder="1" applyAlignment="1">
      <alignment horizontal="center" vertical="center" wrapText="1"/>
    </xf>
    <xf numFmtId="183" fontId="28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vertical="center"/>
    </xf>
    <xf numFmtId="0" fontId="22" fillId="0" borderId="0" xfId="56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84" fontId="0" fillId="0" borderId="0" xfId="0" applyNumberFormat="1" applyFill="1" applyAlignment="1">
      <alignment vertical="center"/>
    </xf>
    <xf numFmtId="177" fontId="0" fillId="0" borderId="0" xfId="0" applyNumberFormat="1" applyFill="1" applyAlignment="1">
      <alignment vertical="center"/>
    </xf>
    <xf numFmtId="0" fontId="29" fillId="0" borderId="1" xfId="0" applyFont="1" applyFill="1" applyBorder="1" applyAlignment="1">
      <alignment horizontal="center" vertical="center"/>
    </xf>
    <xf numFmtId="184" fontId="29" fillId="0" borderId="1" xfId="0" applyNumberFormat="1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184" fontId="29" fillId="0" borderId="1" xfId="0" applyNumberFormat="1" applyFont="1" applyFill="1" applyBorder="1" applyAlignment="1">
      <alignment horizontal="center" vertical="center" wrapText="1"/>
    </xf>
    <xf numFmtId="184" fontId="29" fillId="4" borderId="1" xfId="0" applyNumberFormat="1" applyFont="1" applyFill="1" applyBorder="1" applyAlignment="1">
      <alignment horizontal="center" vertical="center" wrapText="1"/>
    </xf>
    <xf numFmtId="180" fontId="29" fillId="0" borderId="1" xfId="0" applyNumberFormat="1" applyFont="1" applyFill="1" applyBorder="1" applyAlignment="1">
      <alignment horizontal="center" vertical="center" wrapText="1"/>
    </xf>
    <xf numFmtId="177" fontId="30" fillId="0" borderId="1" xfId="0" applyNumberFormat="1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184" fontId="0" fillId="0" borderId="0" xfId="0" applyNumberFormat="1" applyFont="1" applyFill="1" applyAlignment="1">
      <alignment horizontal="center" vertical="center"/>
    </xf>
    <xf numFmtId="184" fontId="0" fillId="0" borderId="0" xfId="0" applyNumberFormat="1" applyFill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32" fillId="0" borderId="0" xfId="0" applyFont="1" applyFill="1"/>
    <xf numFmtId="0" fontId="33" fillId="0" borderId="0" xfId="0" applyFont="1" applyFill="1" applyAlignment="1">
      <alignment vertical="center"/>
    </xf>
    <xf numFmtId="177" fontId="0" fillId="0" borderId="0" xfId="0" applyNumberFormat="1" applyFill="1"/>
    <xf numFmtId="0" fontId="22" fillId="0" borderId="0" xfId="56" applyFont="1" applyFill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184" fontId="0" fillId="0" borderId="0" xfId="0" applyNumberFormat="1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0" fontId="29" fillId="5" borderId="1" xfId="0" applyFont="1" applyFill="1" applyBorder="1" applyAlignment="1">
      <alignment horizontal="center" vertical="center" wrapText="1"/>
    </xf>
    <xf numFmtId="180" fontId="33" fillId="5" borderId="1" xfId="0" applyNumberFormat="1" applyFont="1" applyFill="1" applyBorder="1" applyAlignment="1">
      <alignment horizontal="center" vertical="center" wrapText="1"/>
    </xf>
    <xf numFmtId="180" fontId="33" fillId="4" borderId="1" xfId="0" applyNumberFormat="1" applyFont="1" applyFill="1" applyBorder="1" applyAlignment="1">
      <alignment horizontal="center" vertical="center" wrapText="1"/>
    </xf>
    <xf numFmtId="177" fontId="33" fillId="5" borderId="1" xfId="0" applyNumberFormat="1" applyFont="1" applyFill="1" applyBorder="1" applyAlignment="1">
      <alignment horizontal="center" vertical="center" wrapText="1"/>
    </xf>
    <xf numFmtId="0" fontId="34" fillId="0" borderId="1" xfId="0" applyNumberFormat="1" applyFont="1" applyFill="1" applyBorder="1" applyAlignment="1" applyProtection="1">
      <alignment horizontal="center" vertical="center"/>
    </xf>
    <xf numFmtId="184" fontId="35" fillId="0" borderId="1" xfId="0" applyNumberFormat="1" applyFont="1" applyFill="1" applyBorder="1" applyAlignment="1">
      <alignment horizontal="center" vertical="center"/>
    </xf>
    <xf numFmtId="184" fontId="35" fillId="4" borderId="1" xfId="0" applyNumberFormat="1" applyFont="1" applyFill="1" applyBorder="1" applyAlignment="1">
      <alignment horizontal="center" vertical="center"/>
    </xf>
    <xf numFmtId="177" fontId="35" fillId="0" borderId="1" xfId="0" applyNumberFormat="1" applyFont="1" applyFill="1" applyBorder="1" applyAlignment="1">
      <alignment horizontal="center" vertical="center"/>
    </xf>
    <xf numFmtId="0" fontId="30" fillId="6" borderId="1" xfId="0" applyNumberFormat="1" applyFont="1" applyFill="1" applyBorder="1" applyAlignment="1" applyProtection="1">
      <alignment horizontal="center" vertical="center"/>
    </xf>
    <xf numFmtId="184" fontId="33" fillId="6" borderId="1" xfId="0" applyNumberFormat="1" applyFont="1" applyFill="1" applyBorder="1" applyAlignment="1">
      <alignment horizontal="center" vertical="center"/>
    </xf>
    <xf numFmtId="184" fontId="33" fillId="4" borderId="1" xfId="0" applyNumberFormat="1" applyFont="1" applyFill="1" applyBorder="1" applyAlignment="1">
      <alignment horizontal="center" vertical="center"/>
    </xf>
    <xf numFmtId="177" fontId="33" fillId="6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184" fontId="16" fillId="0" borderId="1" xfId="53" applyNumberFormat="1" applyFont="1" applyFill="1" applyBorder="1" applyAlignment="1">
      <alignment horizontal="center" vertical="center"/>
    </xf>
    <xf numFmtId="184" fontId="16" fillId="0" borderId="1" xfId="0" applyNumberFormat="1" applyFont="1" applyFill="1" applyBorder="1" applyAlignment="1" applyProtection="1">
      <alignment horizontal="center" vertical="center"/>
    </xf>
    <xf numFmtId="3" fontId="16" fillId="0" borderId="1" xfId="0" applyNumberFormat="1" applyFont="1" applyFill="1" applyBorder="1" applyAlignment="1" applyProtection="1">
      <alignment horizontal="center" vertical="center"/>
    </xf>
    <xf numFmtId="184" fontId="16" fillId="4" borderId="1" xfId="0" applyNumberFormat="1" applyFont="1" applyFill="1" applyBorder="1" applyAlignment="1">
      <alignment horizontal="center" vertical="center" wrapText="1"/>
    </xf>
    <xf numFmtId="177" fontId="16" fillId="0" borderId="1" xfId="0" applyNumberFormat="1" applyFont="1" applyFill="1" applyBorder="1" applyAlignment="1">
      <alignment horizontal="center" vertical="center" wrapText="1"/>
    </xf>
    <xf numFmtId="184" fontId="36" fillId="6" borderId="1" xfId="56" applyNumberFormat="1" applyFont="1" applyFill="1" applyBorder="1" applyAlignment="1">
      <alignment horizontal="center" vertical="center"/>
    </xf>
    <xf numFmtId="184" fontId="16" fillId="0" borderId="1" xfId="0" applyNumberFormat="1" applyFont="1" applyFill="1" applyBorder="1" applyAlignment="1">
      <alignment horizontal="center" vertical="center"/>
    </xf>
    <xf numFmtId="184" fontId="16" fillId="4" borderId="1" xfId="0" applyNumberFormat="1" applyFont="1" applyFill="1" applyBorder="1" applyAlignment="1">
      <alignment horizontal="center" vertical="center"/>
    </xf>
    <xf numFmtId="184" fontId="34" fillId="0" borderId="1" xfId="0" applyNumberFormat="1" applyFont="1" applyFill="1" applyBorder="1" applyAlignment="1" applyProtection="1">
      <alignment horizontal="center" vertical="center"/>
    </xf>
    <xf numFmtId="184" fontId="30" fillId="6" borderId="1" xfId="0" applyNumberFormat="1" applyFont="1" applyFill="1" applyBorder="1" applyAlignment="1" applyProtection="1">
      <alignment horizontal="center" vertical="center"/>
    </xf>
    <xf numFmtId="0" fontId="20" fillId="0" borderId="1" xfId="55" applyFont="1" applyBorder="1" applyAlignment="1">
      <alignment vertical="center"/>
    </xf>
    <xf numFmtId="184" fontId="16" fillId="0" borderId="1" xfId="0" applyNumberFormat="1" applyFont="1" applyFill="1" applyBorder="1" applyAlignment="1" applyProtection="1">
      <alignment horizontal="right" vertical="center"/>
    </xf>
    <xf numFmtId="177" fontId="16" fillId="0" borderId="1" xfId="0" applyNumberFormat="1" applyFont="1" applyFill="1" applyBorder="1" applyAlignment="1">
      <alignment horizontal="center" vertical="center"/>
    </xf>
    <xf numFmtId="184" fontId="20" fillId="0" borderId="1" xfId="55" applyNumberFormat="1" applyFont="1" applyBorder="1" applyAlignment="1">
      <alignment vertical="center"/>
    </xf>
    <xf numFmtId="184" fontId="20" fillId="0" borderId="1" xfId="55" applyNumberFormat="1" applyFont="1" applyBorder="1" applyAlignment="1">
      <alignment horizontal="center" vertical="center"/>
    </xf>
    <xf numFmtId="3" fontId="16" fillId="4" borderId="1" xfId="0" applyNumberFormat="1" applyFont="1" applyFill="1" applyBorder="1" applyAlignment="1" applyProtection="1">
      <alignment horizontal="center" vertical="center"/>
    </xf>
    <xf numFmtId="0" fontId="16" fillId="0" borderId="1" xfId="0" applyNumberFormat="1" applyFont="1" applyFill="1" applyBorder="1" applyAlignment="1" applyProtection="1">
      <alignment horizontal="left" vertical="center" wrapText="1"/>
    </xf>
    <xf numFmtId="185" fontId="33" fillId="6" borderId="1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4" fillId="0" borderId="0" xfId="0" applyFont="1" applyFill="1" applyAlignment="1">
      <alignment vertical="center"/>
    </xf>
    <xf numFmtId="0" fontId="37" fillId="0" borderId="0" xfId="0" applyFont="1" applyFill="1" applyBorder="1" applyAlignment="1"/>
    <xf numFmtId="0" fontId="37" fillId="0" borderId="0" xfId="0" applyFont="1" applyFill="1" applyAlignment="1"/>
    <xf numFmtId="0" fontId="0" fillId="0" borderId="0" xfId="0" applyAlignment="1">
      <alignment horizontal="center"/>
    </xf>
    <xf numFmtId="0" fontId="38" fillId="0" borderId="0" xfId="56" applyFont="1" applyFill="1" applyBorder="1" applyAlignment="1">
      <alignment horizontal="left" vertical="center"/>
    </xf>
    <xf numFmtId="0" fontId="38" fillId="0" borderId="0" xfId="56" applyFont="1" applyFill="1" applyAlignment="1">
      <alignment horizontal="left" vertical="center"/>
    </xf>
    <xf numFmtId="0" fontId="38" fillId="0" borderId="0" xfId="56" applyFont="1" applyFill="1" applyBorder="1" applyAlignment="1">
      <alignment horizontal="center" vertical="center"/>
    </xf>
    <xf numFmtId="0" fontId="38" fillId="0" borderId="0" xfId="56" applyFont="1" applyFill="1" applyAlignment="1">
      <alignment horizontal="center" vertical="center"/>
    </xf>
    <xf numFmtId="0" fontId="39" fillId="0" borderId="0" xfId="56" applyFont="1" applyFill="1" applyAlignment="1">
      <alignment horizontal="center" vertical="center"/>
    </xf>
    <xf numFmtId="0" fontId="24" fillId="0" borderId="0" xfId="56" applyFont="1" applyFill="1" applyBorder="1" applyAlignment="1">
      <alignment horizontal="center" vertical="center"/>
    </xf>
    <xf numFmtId="0" fontId="24" fillId="0" borderId="0" xfId="56" applyFont="1" applyFill="1" applyAlignment="1">
      <alignment horizontal="center" vertical="center"/>
    </xf>
    <xf numFmtId="176" fontId="19" fillId="0" borderId="0" xfId="0" applyNumberFormat="1" applyFont="1" applyFill="1" applyBorder="1" applyAlignment="1" applyProtection="1">
      <alignment horizontal="right" vertical="center"/>
      <protection locked="0"/>
    </xf>
    <xf numFmtId="0" fontId="38" fillId="0" borderId="1" xfId="56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186" fontId="32" fillId="0" borderId="1" xfId="0" applyNumberFormat="1" applyFont="1" applyFill="1" applyBorder="1" applyAlignment="1">
      <alignment horizontal="center" vertical="center"/>
    </xf>
    <xf numFmtId="0" fontId="40" fillId="0" borderId="1" xfId="0" applyFont="1" applyFill="1" applyBorder="1" applyAlignment="1" applyProtection="1">
      <alignment horizontal="center" vertical="center" wrapText="1"/>
      <protection locked="0"/>
    </xf>
    <xf numFmtId="0" fontId="41" fillId="0" borderId="1" xfId="56" applyFont="1" applyFill="1" applyBorder="1" applyAlignment="1">
      <alignment horizontal="center" vertical="center"/>
    </xf>
    <xf numFmtId="176" fontId="29" fillId="0" borderId="1" xfId="0" applyNumberFormat="1" applyFont="1" applyFill="1" applyBorder="1" applyAlignment="1" applyProtection="1">
      <alignment horizontal="center" vertical="center"/>
    </xf>
    <xf numFmtId="3" fontId="16" fillId="0" borderId="1" xfId="0" applyNumberFormat="1" applyFont="1" applyFill="1" applyBorder="1" applyAlignment="1" applyProtection="1">
      <alignment vertical="center"/>
    </xf>
    <xf numFmtId="176" fontId="16" fillId="0" borderId="1" xfId="0" applyNumberFormat="1" applyFont="1" applyFill="1" applyBorder="1" applyAlignment="1" applyProtection="1">
      <alignment horizontal="center" vertical="center"/>
    </xf>
    <xf numFmtId="186" fontId="16" fillId="0" borderId="1" xfId="0" applyNumberFormat="1" applyFont="1" applyFill="1" applyBorder="1" applyAlignment="1">
      <alignment horizontal="center" vertical="center"/>
    </xf>
    <xf numFmtId="0" fontId="42" fillId="0" borderId="1" xfId="0" applyFont="1" applyFill="1" applyBorder="1" applyAlignment="1">
      <alignment horizontal="left" vertical="center"/>
    </xf>
    <xf numFmtId="0" fontId="43" fillId="0" borderId="1" xfId="0" applyFont="1" applyFill="1" applyBorder="1" applyAlignment="1">
      <alignment horizontal="center" vertical="center"/>
    </xf>
    <xf numFmtId="3" fontId="16" fillId="0" borderId="1" xfId="0" applyNumberFormat="1" applyFont="1" applyFill="1" applyBorder="1" applyAlignment="1" applyProtection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42" fillId="0" borderId="1" xfId="0" applyFont="1" applyFill="1" applyBorder="1" applyAlignment="1">
      <alignment horizontal="center" vertical="center"/>
    </xf>
    <xf numFmtId="0" fontId="19" fillId="0" borderId="11" xfId="57" applyFont="1" applyFill="1" applyBorder="1" applyAlignment="1">
      <alignment horizontal="left" vertical="center" wrapText="1"/>
    </xf>
    <xf numFmtId="0" fontId="19" fillId="0" borderId="11" xfId="57" applyFont="1" applyFill="1" applyBorder="1" applyAlignment="1">
      <alignment horizontal="center" vertical="center" wrapText="1"/>
    </xf>
    <xf numFmtId="0" fontId="19" fillId="0" borderId="0" xfId="57" applyFont="1" applyFill="1" applyAlignment="1">
      <alignment horizontal="left" vertical="center" wrapText="1"/>
    </xf>
    <xf numFmtId="0" fontId="19" fillId="0" borderId="0" xfId="57" applyFont="1" applyFill="1" applyBorder="1" applyAlignment="1">
      <alignment horizontal="center" vertical="center" wrapText="1"/>
    </xf>
    <xf numFmtId="180" fontId="0" fillId="0" borderId="0" xfId="0" applyNumberFormat="1" applyFill="1" applyAlignment="1">
      <alignment horizontal="center" vertical="center"/>
    </xf>
    <xf numFmtId="0" fontId="44" fillId="0" borderId="0" xfId="0" applyFont="1" applyFill="1" applyAlignment="1">
      <alignment vertical="center"/>
    </xf>
    <xf numFmtId="0" fontId="45" fillId="0" borderId="0" xfId="56" applyFont="1" applyFill="1" applyBorder="1" applyAlignment="1">
      <alignment horizontal="center" vertical="center"/>
    </xf>
    <xf numFmtId="180" fontId="39" fillId="0" borderId="0" xfId="56" applyNumberFormat="1" applyFont="1" applyFill="1" applyBorder="1" applyAlignment="1">
      <alignment horizontal="center" vertical="center"/>
    </xf>
    <xf numFmtId="0" fontId="46" fillId="0" borderId="12" xfId="56" applyFont="1" applyFill="1" applyBorder="1" applyAlignment="1">
      <alignment horizontal="center" vertical="center"/>
    </xf>
    <xf numFmtId="180" fontId="42" fillId="0" borderId="0" xfId="56" applyNumberFormat="1" applyFont="1" applyFill="1" applyBorder="1" applyAlignment="1">
      <alignment horizontal="center" vertical="center"/>
    </xf>
    <xf numFmtId="0" fontId="32" fillId="0" borderId="1" xfId="54" applyFont="1" applyFill="1" applyBorder="1" applyAlignment="1">
      <alignment horizontal="center" vertical="center"/>
    </xf>
    <xf numFmtId="180" fontId="32" fillId="0" borderId="1" xfId="54" applyNumberFormat="1" applyFont="1" applyFill="1" applyBorder="1" applyAlignment="1">
      <alignment horizontal="center" vertical="center"/>
    </xf>
    <xf numFmtId="0" fontId="33" fillId="0" borderId="1" xfId="0" applyNumberFormat="1" applyFont="1" applyFill="1" applyBorder="1" applyAlignment="1" applyProtection="1">
      <alignment horizontal="center" vertical="center"/>
    </xf>
    <xf numFmtId="180" fontId="33" fillId="0" borderId="1" xfId="0" applyNumberFormat="1" applyFont="1" applyFill="1" applyBorder="1" applyAlignment="1" applyProtection="1">
      <alignment horizontal="center" vertical="center"/>
    </xf>
    <xf numFmtId="0" fontId="33" fillId="0" borderId="1" xfId="0" applyNumberFormat="1" applyFont="1" applyFill="1" applyBorder="1" applyAlignment="1" applyProtection="1">
      <alignment horizontal="left" vertical="center"/>
    </xf>
    <xf numFmtId="180" fontId="33" fillId="0" borderId="1" xfId="0" applyNumberFormat="1" applyFont="1" applyFill="1" applyBorder="1" applyAlignment="1">
      <alignment horizontal="center" vertical="center"/>
    </xf>
    <xf numFmtId="180" fontId="16" fillId="0" borderId="1" xfId="0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 applyProtection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180" fontId="16" fillId="0" borderId="1" xfId="0" applyNumberFormat="1" applyFont="1" applyFill="1" applyBorder="1" applyAlignment="1" applyProtection="1">
      <alignment horizontal="center" vertical="center"/>
    </xf>
    <xf numFmtId="0" fontId="29" fillId="0" borderId="0" xfId="0" applyFont="1" applyFill="1"/>
    <xf numFmtId="0" fontId="30" fillId="0" borderId="0" xfId="0" applyFont="1" applyFill="1" applyAlignment="1">
      <alignment vertical="center"/>
    </xf>
    <xf numFmtId="0" fontId="29" fillId="0" borderId="0" xfId="0" applyFont="1" applyFill="1" applyAlignment="1">
      <alignment vertical="center"/>
    </xf>
    <xf numFmtId="0" fontId="44" fillId="0" borderId="0" xfId="0" applyFont="1" applyFill="1"/>
    <xf numFmtId="0" fontId="34" fillId="0" borderId="1" xfId="0" applyFont="1" applyFill="1" applyBorder="1" applyAlignment="1">
      <alignment horizontal="center" vertical="center" wrapText="1"/>
    </xf>
    <xf numFmtId="3" fontId="33" fillId="0" borderId="1" xfId="0" applyNumberFormat="1" applyFont="1" applyFill="1" applyBorder="1" applyAlignment="1">
      <alignment horizontal="center" vertical="center"/>
    </xf>
    <xf numFmtId="0" fontId="47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left" vertical="center" wrapText="1"/>
    </xf>
    <xf numFmtId="3" fontId="16" fillId="0" borderId="1" xfId="0" applyNumberFormat="1" applyFont="1" applyFill="1" applyBorder="1" applyAlignment="1">
      <alignment horizontal="center" vertical="center"/>
    </xf>
    <xf numFmtId="3" fontId="15" fillId="4" borderId="1" xfId="0" applyNumberFormat="1" applyFont="1" applyFill="1" applyBorder="1" applyAlignment="1">
      <alignment horizontal="center" vertical="center"/>
    </xf>
    <xf numFmtId="3" fontId="15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vertical="center"/>
    </xf>
    <xf numFmtId="0" fontId="16" fillId="4" borderId="1" xfId="0" applyFont="1" applyFill="1" applyBorder="1" applyAlignment="1">
      <alignment horizontal="center" vertical="center"/>
    </xf>
    <xf numFmtId="0" fontId="33" fillId="4" borderId="1" xfId="0" applyFont="1" applyFill="1" applyBorder="1" applyAlignment="1">
      <alignment horizontal="center" vertical="center"/>
    </xf>
    <xf numFmtId="0" fontId="48" fillId="0" borderId="1" xfId="0" applyFont="1" applyFill="1" applyBorder="1" applyAlignment="1">
      <alignment horizontal="center" vertical="center"/>
    </xf>
    <xf numFmtId="3" fontId="33" fillId="4" borderId="1" xfId="0" applyNumberFormat="1" applyFont="1" applyFill="1" applyBorder="1" applyAlignment="1">
      <alignment horizontal="center" vertical="center"/>
    </xf>
    <xf numFmtId="3" fontId="15" fillId="0" borderId="1" xfId="0" applyNumberFormat="1" applyFont="1" applyFill="1" applyBorder="1" applyAlignment="1" applyProtection="1">
      <alignment horizontal="center" vertical="center"/>
    </xf>
    <xf numFmtId="3" fontId="15" fillId="4" borderId="1" xfId="0" applyNumberFormat="1" applyFont="1" applyFill="1" applyBorder="1" applyAlignment="1" applyProtection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3" fontId="49" fillId="0" borderId="1" xfId="0" applyNumberFormat="1" applyFont="1" applyFill="1" applyBorder="1" applyAlignment="1">
      <alignment horizontal="center" vertical="center"/>
    </xf>
    <xf numFmtId="0" fontId="49" fillId="0" borderId="1" xfId="0" applyFont="1" applyFill="1" applyBorder="1" applyAlignment="1">
      <alignment horizontal="center" vertical="center"/>
    </xf>
    <xf numFmtId="3" fontId="49" fillId="4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vertical="center" wrapText="1"/>
    </xf>
    <xf numFmtId="180" fontId="16" fillId="0" borderId="1" xfId="0" applyNumberFormat="1" applyFont="1" applyFill="1" applyBorder="1" applyAlignment="1" applyProtection="1">
      <alignment horizontal="center" vertical="center" wrapText="1"/>
    </xf>
    <xf numFmtId="184" fontId="16" fillId="0" borderId="1" xfId="58" applyNumberFormat="1" applyFont="1" applyFill="1" applyBorder="1" applyAlignment="1">
      <alignment horizontal="center" vertical="center"/>
    </xf>
    <xf numFmtId="184" fontId="15" fillId="0" borderId="0" xfId="0" applyNumberFormat="1" applyFont="1" applyFill="1" applyAlignment="1">
      <alignment horizontal="center" vertical="center"/>
    </xf>
    <xf numFmtId="0" fontId="15" fillId="0" borderId="0" xfId="0" applyFont="1" applyFill="1" applyBorder="1" applyAlignment="1">
      <alignment vertical="center" wrapText="1"/>
    </xf>
    <xf numFmtId="0" fontId="15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0" fillId="0" borderId="0" xfId="0" applyFont="1" applyFill="1" applyAlignment="1">
      <alignment horizontal="center" vertical="center" wrapText="1"/>
    </xf>
    <xf numFmtId="0" fontId="27" fillId="0" borderId="0" xfId="0" applyFont="1" applyFill="1" applyAlignment="1">
      <alignment vertical="center" wrapText="1"/>
    </xf>
    <xf numFmtId="0" fontId="4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9" fillId="5" borderId="1" xfId="0" applyFont="1" applyFill="1" applyBorder="1" applyAlignment="1">
      <alignment horizontal="left" vertical="center" wrapText="1"/>
    </xf>
    <xf numFmtId="0" fontId="33" fillId="5" borderId="1" xfId="0" applyFont="1" applyFill="1" applyBorder="1" applyAlignment="1">
      <alignment horizontal="center" vertical="center" wrapText="1"/>
    </xf>
    <xf numFmtId="0" fontId="33" fillId="5" borderId="1" xfId="0" applyFont="1" applyFill="1" applyBorder="1" applyAlignment="1" applyProtection="1">
      <alignment horizontal="center" vertical="center" wrapText="1"/>
      <protection locked="0"/>
    </xf>
    <xf numFmtId="0" fontId="33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 applyProtection="1">
      <alignment horizontal="center" vertical="center" wrapText="1"/>
      <protection locked="0"/>
    </xf>
    <xf numFmtId="0" fontId="16" fillId="0" borderId="13" xfId="0" applyNumberFormat="1" applyFont="1" applyFill="1" applyBorder="1" applyAlignment="1" applyProtection="1">
      <alignment vertical="center" wrapText="1"/>
      <protection locked="0"/>
    </xf>
    <xf numFmtId="0" fontId="33" fillId="5" borderId="13" xfId="0" applyNumberFormat="1" applyFont="1" applyFill="1" applyBorder="1" applyAlignment="1" applyProtection="1">
      <alignment vertical="center" wrapText="1"/>
      <protection locked="0"/>
    </xf>
    <xf numFmtId="1" fontId="16" fillId="0" borderId="13" xfId="0" applyNumberFormat="1" applyFont="1" applyFill="1" applyBorder="1" applyAlignment="1" applyProtection="1">
      <alignment vertical="center" wrapText="1"/>
      <protection locked="0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horizontal="center" vertical="center" wrapText="1"/>
    </xf>
    <xf numFmtId="0" fontId="51" fillId="0" borderId="0" xfId="0" applyFont="1" applyAlignment="1">
      <alignment horizontal="justify"/>
    </xf>
    <xf numFmtId="0" fontId="37" fillId="0" borderId="0" xfId="57" applyFont="1" applyFill="1" applyAlignment="1">
      <alignment vertical="center"/>
    </xf>
    <xf numFmtId="180" fontId="22" fillId="0" borderId="0" xfId="56" applyNumberFormat="1" applyFont="1" applyFill="1" applyBorder="1" applyAlignment="1">
      <alignment horizontal="center" vertical="center"/>
    </xf>
    <xf numFmtId="0" fontId="39" fillId="0" borderId="0" xfId="56" applyFont="1" applyFill="1" applyBorder="1" applyAlignment="1">
      <alignment horizontal="center" vertical="center"/>
    </xf>
    <xf numFmtId="0" fontId="24" fillId="0" borderId="12" xfId="56" applyFont="1" applyFill="1" applyBorder="1" applyAlignment="1">
      <alignment horizontal="center" vertical="center"/>
    </xf>
    <xf numFmtId="180" fontId="24" fillId="0" borderId="12" xfId="56" applyNumberFormat="1" applyFont="1" applyFill="1" applyBorder="1" applyAlignment="1">
      <alignment horizontal="center" vertical="center"/>
    </xf>
    <xf numFmtId="0" fontId="32" fillId="0" borderId="1" xfId="57" applyFont="1" applyFill="1" applyBorder="1" applyAlignment="1">
      <alignment horizontal="center" vertical="center"/>
    </xf>
    <xf numFmtId="180" fontId="32" fillId="0" borderId="13" xfId="57" applyNumberFormat="1" applyFont="1" applyFill="1" applyBorder="1" applyAlignment="1">
      <alignment horizontal="center" vertical="center"/>
    </xf>
    <xf numFmtId="180" fontId="32" fillId="0" borderId="1" xfId="57" applyNumberFormat="1" applyFont="1" applyFill="1" applyBorder="1" applyAlignment="1">
      <alignment horizontal="center" vertical="center"/>
    </xf>
    <xf numFmtId="180" fontId="52" fillId="0" borderId="1" xfId="0" applyNumberFormat="1" applyFont="1" applyFill="1" applyBorder="1" applyAlignment="1" applyProtection="1">
      <alignment horizontal="center" vertical="center"/>
    </xf>
    <xf numFmtId="0" fontId="52" fillId="0" borderId="1" xfId="0" applyFont="1" applyFill="1" applyBorder="1" applyAlignment="1">
      <alignment horizontal="center" vertical="center"/>
    </xf>
    <xf numFmtId="180" fontId="52" fillId="0" borderId="1" xfId="0" applyNumberFormat="1" applyFont="1" applyFill="1" applyBorder="1" applyAlignment="1">
      <alignment horizontal="center" vertical="center"/>
    </xf>
    <xf numFmtId="180" fontId="33" fillId="0" borderId="1" xfId="0" applyNumberFormat="1" applyFont="1" applyFill="1" applyBorder="1" applyAlignment="1" applyProtection="1">
      <alignment vertical="center"/>
    </xf>
    <xf numFmtId="180" fontId="16" fillId="0" borderId="1" xfId="0" applyNumberFormat="1" applyFont="1" applyFill="1" applyBorder="1" applyAlignment="1" applyProtection="1">
      <alignment vertical="center"/>
    </xf>
    <xf numFmtId="0" fontId="0" fillId="0" borderId="1" xfId="0" applyFill="1" applyBorder="1" applyAlignment="1">
      <alignment vertical="center"/>
    </xf>
    <xf numFmtId="0" fontId="19" fillId="0" borderId="1" xfId="57" applyFont="1" applyFill="1" applyBorder="1" applyAlignment="1">
      <alignment horizontal="left" vertical="center" wrapText="1"/>
    </xf>
    <xf numFmtId="180" fontId="19" fillId="0" borderId="1" xfId="57" applyNumberFormat="1" applyFont="1" applyFill="1" applyBorder="1" applyAlignment="1">
      <alignment horizontal="center" vertical="center" wrapText="1"/>
    </xf>
    <xf numFmtId="180" fontId="19" fillId="0" borderId="11" xfId="57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0" fontId="53" fillId="0" borderId="0" xfId="56" applyFont="1" applyFill="1" applyBorder="1" applyAlignment="1">
      <alignment horizontal="left" vertical="center"/>
    </xf>
    <xf numFmtId="186" fontId="0" fillId="0" borderId="0" xfId="0" applyNumberFormat="1" applyFont="1" applyFill="1" applyBorder="1" applyAlignment="1">
      <alignment vertical="center"/>
    </xf>
    <xf numFmtId="0" fontId="54" fillId="0" borderId="0" xfId="56" applyFont="1" applyFill="1" applyBorder="1" applyAlignment="1">
      <alignment horizontal="center" vertical="center" wrapText="1"/>
    </xf>
    <xf numFmtId="0" fontId="55" fillId="0" borderId="0" xfId="56" applyFont="1" applyFill="1" applyBorder="1" applyAlignment="1">
      <alignment horizontal="center" vertical="center"/>
    </xf>
    <xf numFmtId="0" fontId="43" fillId="0" borderId="0" xfId="56" applyFont="1" applyFill="1" applyBorder="1" applyAlignment="1">
      <alignment horizontal="center" vertical="center"/>
    </xf>
    <xf numFmtId="186" fontId="56" fillId="0" borderId="0" xfId="0" applyNumberFormat="1" applyFont="1" applyFill="1" applyBorder="1" applyAlignment="1">
      <alignment horizontal="right" vertical="center"/>
    </xf>
    <xf numFmtId="0" fontId="29" fillId="0" borderId="1" xfId="0" applyNumberFormat="1" applyFont="1" applyFill="1" applyBorder="1" applyAlignment="1" applyProtection="1">
      <alignment horizontal="center" vertical="center"/>
    </xf>
    <xf numFmtId="0" fontId="52" fillId="0" borderId="1" xfId="0" applyFont="1" applyFill="1" applyBorder="1" applyAlignment="1">
      <alignment vertical="center"/>
    </xf>
    <xf numFmtId="180" fontId="57" fillId="0" borderId="1" xfId="0" applyNumberFormat="1" applyFont="1" applyFill="1" applyBorder="1" applyAlignment="1">
      <alignment horizontal="center" vertical="center"/>
    </xf>
    <xf numFmtId="0" fontId="58" fillId="0" borderId="1" xfId="0" applyFont="1" applyFill="1" applyBorder="1" applyAlignment="1">
      <alignment vertical="center"/>
    </xf>
    <xf numFmtId="180" fontId="58" fillId="0" borderId="1" xfId="0" applyNumberFormat="1" applyFont="1" applyFill="1" applyBorder="1" applyAlignment="1">
      <alignment horizontal="center" vertical="center"/>
    </xf>
    <xf numFmtId="0" fontId="59" fillId="0" borderId="1" xfId="0" applyFont="1" applyFill="1" applyBorder="1" applyAlignment="1">
      <alignment vertical="center"/>
    </xf>
    <xf numFmtId="180" fontId="59" fillId="0" borderId="1" xfId="0" applyNumberFormat="1" applyFont="1" applyFill="1" applyBorder="1" applyAlignment="1">
      <alignment horizontal="center" vertical="center"/>
    </xf>
    <xf numFmtId="0" fontId="60" fillId="0" borderId="0" xfId="0" applyFont="1" applyFill="1" applyBorder="1" applyAlignment="1">
      <alignment vertical="center"/>
    </xf>
    <xf numFmtId="0" fontId="16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61" fillId="0" borderId="0" xfId="0" applyFont="1" applyFill="1" applyBorder="1" applyAlignment="1">
      <alignment horizontal="center" vertical="center"/>
    </xf>
    <xf numFmtId="0" fontId="55" fillId="0" borderId="0" xfId="56" applyFont="1" applyFill="1" applyAlignment="1">
      <alignment horizontal="center" vertical="center"/>
    </xf>
    <xf numFmtId="0" fontId="62" fillId="0" borderId="0" xfId="56" applyFont="1" applyFill="1" applyAlignment="1">
      <alignment horizontal="center" vertical="center"/>
    </xf>
    <xf numFmtId="0" fontId="43" fillId="0" borderId="0" xfId="56" applyFont="1" applyFill="1" applyAlignment="1">
      <alignment horizontal="center" vertical="center"/>
    </xf>
    <xf numFmtId="0" fontId="42" fillId="0" borderId="12" xfId="56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center" vertical="center"/>
    </xf>
    <xf numFmtId="3" fontId="33" fillId="0" borderId="1" xfId="0" applyNumberFormat="1" applyFont="1" applyFill="1" applyBorder="1" applyAlignment="1" applyProtection="1">
      <alignment horizontal="center" vertical="center"/>
    </xf>
    <xf numFmtId="0" fontId="33" fillId="0" borderId="13" xfId="0" applyNumberFormat="1" applyFont="1" applyFill="1" applyBorder="1" applyAlignment="1" applyProtection="1">
      <alignment horizontal="left" vertical="center"/>
    </xf>
    <xf numFmtId="176" fontId="16" fillId="7" borderId="1" xfId="0" applyNumberFormat="1" applyFont="1" applyFill="1" applyBorder="1" applyAlignment="1" applyProtection="1">
      <alignment horizontal="left" vertical="center"/>
      <protection locked="0"/>
    </xf>
    <xf numFmtId="180" fontId="16" fillId="7" borderId="1" xfId="0" applyNumberFormat="1" applyFont="1" applyFill="1" applyBorder="1" applyAlignment="1" applyProtection="1">
      <alignment horizontal="center" vertical="center"/>
    </xf>
    <xf numFmtId="176" fontId="16" fillId="8" borderId="1" xfId="0" applyNumberFormat="1" applyFont="1" applyFill="1" applyBorder="1" applyAlignment="1" applyProtection="1">
      <alignment horizontal="left" vertical="center"/>
      <protection locked="0"/>
    </xf>
    <xf numFmtId="0" fontId="16" fillId="0" borderId="13" xfId="0" applyNumberFormat="1" applyFont="1" applyFill="1" applyBorder="1" applyAlignment="1" applyProtection="1">
      <alignment horizontal="left" vertical="center"/>
    </xf>
    <xf numFmtId="178" fontId="16" fillId="8" borderId="1" xfId="0" applyNumberFormat="1" applyFont="1" applyFill="1" applyBorder="1" applyAlignment="1" applyProtection="1">
      <alignment horizontal="left" vertical="center"/>
      <protection locked="0"/>
    </xf>
    <xf numFmtId="0" fontId="16" fillId="8" borderId="1" xfId="0" applyFont="1" applyFill="1" applyBorder="1" applyAlignment="1">
      <alignment vertical="center"/>
    </xf>
    <xf numFmtId="178" fontId="16" fillId="7" borderId="1" xfId="0" applyNumberFormat="1" applyFont="1" applyFill="1" applyBorder="1" applyAlignment="1" applyProtection="1">
      <alignment horizontal="left" vertical="center"/>
      <protection locked="0"/>
    </xf>
    <xf numFmtId="176" fontId="16" fillId="7" borderId="14" xfId="0" applyNumberFormat="1" applyFont="1" applyFill="1" applyBorder="1" applyAlignment="1" applyProtection="1">
      <alignment horizontal="left" vertical="center"/>
      <protection locked="0"/>
    </xf>
    <xf numFmtId="178" fontId="16" fillId="8" borderId="14" xfId="0" applyNumberFormat="1" applyFont="1" applyFill="1" applyBorder="1" applyAlignment="1" applyProtection="1">
      <alignment horizontal="left" vertical="center"/>
      <protection locked="0"/>
    </xf>
    <xf numFmtId="0" fontId="16" fillId="7" borderId="14" xfId="0" applyFont="1" applyFill="1" applyBorder="1" applyAlignment="1">
      <alignment vertical="center"/>
    </xf>
    <xf numFmtId="0" fontId="16" fillId="7" borderId="1" xfId="0" applyFont="1" applyFill="1" applyBorder="1" applyAlignment="1">
      <alignment vertical="center"/>
    </xf>
    <xf numFmtId="0" fontId="60" fillId="0" borderId="0" xfId="0" applyFont="1" applyFill="1" applyBorder="1" applyAlignment="1">
      <alignment horizontal="center" vertical="center"/>
    </xf>
    <xf numFmtId="176" fontId="16" fillId="7" borderId="1" xfId="0" applyNumberFormat="1" applyFont="1" applyFill="1" applyBorder="1" applyAlignment="1" applyProtection="1">
      <alignment horizontal="center" vertical="center"/>
      <protection locked="0"/>
    </xf>
    <xf numFmtId="176" fontId="16" fillId="8" borderId="1" xfId="0" applyNumberFormat="1" applyFont="1" applyFill="1" applyBorder="1" applyAlignment="1" applyProtection="1">
      <alignment horizontal="center" vertical="center"/>
      <protection locked="0"/>
    </xf>
    <xf numFmtId="178" fontId="16" fillId="8" borderId="1" xfId="0" applyNumberFormat="1" applyFont="1" applyFill="1" applyBorder="1" applyAlignment="1" applyProtection="1">
      <alignment horizontal="center" vertical="center"/>
      <protection locked="0"/>
    </xf>
    <xf numFmtId="0" fontId="16" fillId="8" borderId="1" xfId="0" applyFont="1" applyFill="1" applyBorder="1" applyAlignment="1">
      <alignment horizontal="center" vertical="center"/>
    </xf>
    <xf numFmtId="178" fontId="16" fillId="7" borderId="1" xfId="0" applyNumberFormat="1" applyFont="1" applyFill="1" applyBorder="1" applyAlignment="1" applyProtection="1">
      <alignment horizontal="center" vertical="center"/>
      <protection locked="0"/>
    </xf>
    <xf numFmtId="176" fontId="16" fillId="7" borderId="14" xfId="0" applyNumberFormat="1" applyFont="1" applyFill="1" applyBorder="1" applyAlignment="1" applyProtection="1">
      <alignment horizontal="center" vertical="center"/>
      <protection locked="0"/>
    </xf>
    <xf numFmtId="178" fontId="16" fillId="8" borderId="14" xfId="0" applyNumberFormat="1" applyFont="1" applyFill="1" applyBorder="1" applyAlignment="1" applyProtection="1">
      <alignment horizontal="center" vertical="center"/>
      <protection locked="0"/>
    </xf>
    <xf numFmtId="0" fontId="16" fillId="7" borderId="14" xfId="0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/>
    </xf>
    <xf numFmtId="176" fontId="16" fillId="8" borderId="14" xfId="0" applyNumberFormat="1" applyFont="1" applyFill="1" applyBorder="1" applyAlignment="1" applyProtection="1">
      <alignment horizontal="left" vertical="center"/>
      <protection locked="0"/>
    </xf>
    <xf numFmtId="0" fontId="33" fillId="9" borderId="1" xfId="0" applyFont="1" applyFill="1" applyBorder="1" applyAlignment="1">
      <alignment vertical="center"/>
    </xf>
    <xf numFmtId="180" fontId="33" fillId="9" borderId="1" xfId="0" applyNumberFormat="1" applyFont="1" applyFill="1" applyBorder="1" applyAlignment="1" applyProtection="1">
      <alignment horizontal="center" vertical="center"/>
    </xf>
    <xf numFmtId="180" fontId="16" fillId="8" borderId="1" xfId="0" applyNumberFormat="1" applyFont="1" applyFill="1" applyBorder="1" applyAlignment="1">
      <alignment horizontal="center" vertical="center"/>
    </xf>
    <xf numFmtId="0" fontId="16" fillId="0" borderId="15" xfId="0" applyNumberFormat="1" applyFont="1" applyFill="1" applyBorder="1" applyAlignment="1" applyProtection="1">
      <alignment horizontal="left" vertical="center"/>
    </xf>
    <xf numFmtId="176" fontId="16" fillId="8" borderId="14" xfId="0" applyNumberFormat="1" applyFont="1" applyFill="1" applyBorder="1" applyAlignment="1" applyProtection="1">
      <alignment horizontal="center" vertical="center"/>
      <protection locked="0"/>
    </xf>
    <xf numFmtId="0" fontId="33" fillId="9" borderId="1" xfId="0" applyFont="1" applyFill="1" applyBorder="1" applyAlignment="1">
      <alignment horizontal="center" vertical="center"/>
    </xf>
    <xf numFmtId="180" fontId="33" fillId="9" borderId="1" xfId="0" applyNumberFormat="1" applyFont="1" applyFill="1" applyBorder="1" applyAlignment="1">
      <alignment horizontal="center" vertical="center"/>
    </xf>
    <xf numFmtId="180" fontId="16" fillId="7" borderId="1" xfId="0" applyNumberFormat="1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left" vertical="center"/>
    </xf>
    <xf numFmtId="0" fontId="33" fillId="9" borderId="13" xfId="0" applyFont="1" applyFill="1" applyBorder="1" applyAlignment="1">
      <alignment vertical="center"/>
    </xf>
    <xf numFmtId="0" fontId="16" fillId="7" borderId="13" xfId="0" applyFont="1" applyFill="1" applyBorder="1" applyAlignment="1">
      <alignment vertical="center"/>
    </xf>
    <xf numFmtId="0" fontId="16" fillId="8" borderId="13" xfId="0" applyFont="1" applyFill="1" applyBorder="1" applyAlignment="1">
      <alignment vertical="center"/>
    </xf>
    <xf numFmtId="0" fontId="16" fillId="7" borderId="13" xfId="0" applyFont="1" applyFill="1" applyBorder="1" applyAlignment="1">
      <alignment horizontal="center" vertical="center"/>
    </xf>
    <xf numFmtId="0" fontId="16" fillId="8" borderId="13" xfId="0" applyFont="1" applyFill="1" applyBorder="1" applyAlignment="1">
      <alignment horizontal="center" vertical="center"/>
    </xf>
    <xf numFmtId="0" fontId="33" fillId="9" borderId="13" xfId="0" applyFont="1" applyFill="1" applyBorder="1" applyAlignment="1">
      <alignment horizontal="center" vertical="center"/>
    </xf>
    <xf numFmtId="0" fontId="16" fillId="8" borderId="0" xfId="0" applyFont="1" applyFill="1" applyBorder="1" applyAlignment="1">
      <alignment vertical="center"/>
    </xf>
    <xf numFmtId="0" fontId="16" fillId="8" borderId="0" xfId="0" applyFont="1" applyFill="1" applyBorder="1" applyAlignment="1">
      <alignment horizontal="center" vertical="center"/>
    </xf>
    <xf numFmtId="0" fontId="33" fillId="10" borderId="13" xfId="0" applyFont="1" applyFill="1" applyBorder="1" applyAlignment="1">
      <alignment vertical="center"/>
    </xf>
    <xf numFmtId="0" fontId="33" fillId="10" borderId="13" xfId="0" applyFont="1" applyFill="1" applyBorder="1" applyAlignment="1">
      <alignment horizontal="center" vertical="center"/>
    </xf>
    <xf numFmtId="180" fontId="0" fillId="0" borderId="0" xfId="0" applyNumberFormat="1" applyFill="1" applyAlignment="1">
      <alignment vertical="center"/>
    </xf>
    <xf numFmtId="180" fontId="8" fillId="0" borderId="0" xfId="0" applyNumberFormat="1" applyFont="1" applyFill="1" applyAlignment="1">
      <alignment vertical="center"/>
    </xf>
    <xf numFmtId="180" fontId="29" fillId="0" borderId="0" xfId="0" applyNumberFormat="1" applyFont="1" applyFill="1" applyAlignment="1">
      <alignment vertical="center"/>
    </xf>
    <xf numFmtId="0" fontId="16" fillId="11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180" fontId="4" fillId="0" borderId="0" xfId="0" applyNumberFormat="1" applyFont="1" applyFill="1" applyAlignment="1">
      <alignment horizontal="center" vertical="center"/>
    </xf>
    <xf numFmtId="180" fontId="16" fillId="0" borderId="0" xfId="0" applyNumberFormat="1" applyFont="1" applyFill="1" applyAlignment="1">
      <alignment horizontal="center" vertical="center"/>
    </xf>
    <xf numFmtId="180" fontId="33" fillId="11" borderId="1" xfId="0" applyNumberFormat="1" applyFont="1" applyFill="1" applyBorder="1" applyAlignment="1">
      <alignment horizontal="center" vertical="center" wrapText="1"/>
    </xf>
    <xf numFmtId="180" fontId="33" fillId="0" borderId="13" xfId="0" applyNumberFormat="1" applyFont="1" applyFill="1" applyBorder="1" applyAlignment="1">
      <alignment horizontal="center" vertical="center" wrapText="1"/>
    </xf>
    <xf numFmtId="180" fontId="33" fillId="11" borderId="1" xfId="0" applyNumberFormat="1" applyFont="1" applyFill="1" applyBorder="1" applyAlignment="1">
      <alignment horizontal="center" vertical="center"/>
    </xf>
    <xf numFmtId="180" fontId="63" fillId="0" borderId="13" xfId="56" applyNumberFormat="1" applyFont="1" applyFill="1" applyBorder="1" applyAlignment="1">
      <alignment horizontal="center" vertical="center"/>
    </xf>
    <xf numFmtId="180" fontId="36" fillId="0" borderId="13" xfId="56" applyNumberFormat="1" applyFont="1" applyFill="1" applyBorder="1" applyAlignment="1">
      <alignment horizontal="center" vertical="center"/>
    </xf>
    <xf numFmtId="180" fontId="36" fillId="11" borderId="13" xfId="56" applyNumberFormat="1" applyFont="1" applyFill="1" applyBorder="1" applyAlignment="1">
      <alignment horizontal="center" vertical="center"/>
    </xf>
    <xf numFmtId="180" fontId="36" fillId="0" borderId="1" xfId="56" applyNumberFormat="1" applyFont="1" applyFill="1" applyBorder="1" applyAlignment="1">
      <alignment vertical="center"/>
    </xf>
    <xf numFmtId="180" fontId="33" fillId="0" borderId="1" xfId="56" applyNumberFormat="1" applyFont="1" applyFill="1" applyBorder="1" applyAlignment="1">
      <alignment horizontal="center" vertical="center"/>
    </xf>
    <xf numFmtId="180" fontId="20" fillId="0" borderId="1" xfId="56" applyNumberFormat="1" applyFont="1" applyFill="1" applyBorder="1" applyAlignment="1">
      <alignment vertical="center"/>
    </xf>
    <xf numFmtId="180" fontId="16" fillId="0" borderId="1" xfId="56" applyNumberFormat="1" applyFont="1" applyFill="1" applyBorder="1" applyAlignment="1">
      <alignment horizontal="center" vertical="center"/>
    </xf>
    <xf numFmtId="180" fontId="16" fillId="11" borderId="1" xfId="0" applyNumberFormat="1" applyFont="1" applyFill="1" applyBorder="1" applyAlignment="1">
      <alignment horizontal="center" vertical="center"/>
    </xf>
    <xf numFmtId="180" fontId="20" fillId="0" borderId="13" xfId="56" applyNumberFormat="1" applyFont="1" applyFill="1" applyBorder="1" applyAlignment="1">
      <alignment vertical="center"/>
    </xf>
    <xf numFmtId="180" fontId="16" fillId="11" borderId="1" xfId="0" applyNumberFormat="1" applyFont="1" applyFill="1" applyBorder="1" applyAlignment="1" applyProtection="1">
      <alignment horizontal="center" vertical="center"/>
    </xf>
    <xf numFmtId="0" fontId="16" fillId="0" borderId="1" xfId="0" applyNumberFormat="1" applyFont="1" applyFill="1" applyBorder="1" applyAlignment="1" applyProtection="1">
      <alignment vertical="center"/>
    </xf>
    <xf numFmtId="180" fontId="16" fillId="0" borderId="1" xfId="56" applyNumberFormat="1" applyFont="1" applyBorder="1" applyAlignment="1">
      <alignment horizontal="center" vertical="center"/>
    </xf>
    <xf numFmtId="180" fontId="16" fillId="11" borderId="0" xfId="0" applyNumberFormat="1" applyFont="1" applyFill="1" applyAlignment="1">
      <alignment horizontal="center" vertical="center"/>
    </xf>
    <xf numFmtId="180" fontId="33" fillId="0" borderId="13" xfId="0" applyNumberFormat="1" applyFont="1" applyFill="1" applyBorder="1" applyAlignment="1" applyProtection="1">
      <alignment vertical="center"/>
    </xf>
    <xf numFmtId="180" fontId="20" fillId="0" borderId="1" xfId="0" applyNumberFormat="1" applyFont="1" applyFill="1" applyBorder="1" applyAlignment="1">
      <alignment horizontal="center" vertical="center"/>
    </xf>
    <xf numFmtId="180" fontId="20" fillId="11" borderId="1" xfId="0" applyNumberFormat="1" applyFont="1" applyFill="1" applyBorder="1" applyAlignment="1">
      <alignment horizontal="center" vertical="center"/>
    </xf>
    <xf numFmtId="180" fontId="16" fillId="0" borderId="1" xfId="56" applyNumberFormat="1" applyFont="1" applyFill="1" applyBorder="1" applyAlignment="1">
      <alignment horizontal="center" vertical="center" wrapText="1"/>
    </xf>
    <xf numFmtId="180" fontId="33" fillId="0" borderId="1" xfId="0" applyNumberFormat="1" applyFont="1" applyFill="1" applyBorder="1" applyAlignment="1">
      <alignment horizontal="center" vertical="center" wrapText="1"/>
    </xf>
    <xf numFmtId="184" fontId="16" fillId="0" borderId="1" xfId="1" applyNumberFormat="1" applyFont="1" applyFill="1" applyBorder="1" applyAlignment="1">
      <alignment horizontal="center" vertical="center"/>
    </xf>
    <xf numFmtId="184" fontId="16" fillId="0" borderId="1" xfId="1" applyNumberFormat="1" applyFont="1" applyFill="1" applyBorder="1" applyAlignment="1">
      <alignment horizontal="center" vertical="center" wrapText="1"/>
    </xf>
    <xf numFmtId="184" fontId="16" fillId="11" borderId="1" xfId="1" applyNumberFormat="1" applyFont="1" applyFill="1" applyBorder="1" applyAlignment="1">
      <alignment horizontal="center" vertical="center"/>
    </xf>
    <xf numFmtId="0" fontId="20" fillId="0" borderId="1" xfId="56" applyFont="1" applyFill="1" applyBorder="1">
      <alignment vertical="center"/>
    </xf>
    <xf numFmtId="184" fontId="16" fillId="0" borderId="13" xfId="1" applyNumberFormat="1" applyFont="1" applyFill="1" applyBorder="1" applyAlignment="1">
      <alignment horizontal="center" vertical="center"/>
    </xf>
    <xf numFmtId="184" fontId="16" fillId="11" borderId="13" xfId="1" applyNumberFormat="1" applyFont="1" applyFill="1" applyBorder="1" applyAlignment="1">
      <alignment horizontal="center" vertical="center"/>
    </xf>
    <xf numFmtId="184" fontId="16" fillId="0" borderId="13" xfId="1" applyNumberFormat="1" applyFont="1" applyFill="1" applyBorder="1" applyAlignment="1">
      <alignment horizontal="center" vertical="center" wrapText="1"/>
    </xf>
    <xf numFmtId="180" fontId="16" fillId="0" borderId="13" xfId="0" applyNumberFormat="1" applyFont="1" applyFill="1" applyBorder="1" applyAlignment="1">
      <alignment horizontal="center" vertical="center" wrapText="1"/>
    </xf>
    <xf numFmtId="180" fontId="16" fillId="0" borderId="13" xfId="0" applyNumberFormat="1" applyFont="1" applyFill="1" applyBorder="1" applyAlignment="1">
      <alignment horizontal="center" vertical="center"/>
    </xf>
    <xf numFmtId="180" fontId="16" fillId="11" borderId="13" xfId="0" applyNumberFormat="1" applyFont="1" applyFill="1" applyBorder="1" applyAlignment="1">
      <alignment horizontal="center" vertical="center"/>
    </xf>
    <xf numFmtId="180" fontId="4" fillId="0" borderId="0" xfId="0" applyNumberFormat="1" applyFont="1" applyFill="1" applyAlignment="1">
      <alignment vertical="center"/>
    </xf>
    <xf numFmtId="180" fontId="0" fillId="0" borderId="0" xfId="0" applyNumberFormat="1" applyFont="1" applyFill="1" applyAlignment="1">
      <alignment horizontal="center" vertical="center"/>
    </xf>
    <xf numFmtId="180" fontId="63" fillId="0" borderId="1" xfId="56" applyNumberFormat="1" applyFont="1" applyFill="1" applyBorder="1" applyAlignment="1">
      <alignment horizontal="center" vertical="center"/>
    </xf>
    <xf numFmtId="177" fontId="33" fillId="0" borderId="1" xfId="0" applyNumberFormat="1" applyFont="1" applyFill="1" applyBorder="1" applyAlignment="1">
      <alignment horizontal="center" vertical="center"/>
    </xf>
    <xf numFmtId="183" fontId="29" fillId="0" borderId="0" xfId="0" applyNumberFormat="1" applyFont="1" applyFill="1" applyAlignment="1">
      <alignment vertical="center"/>
    </xf>
    <xf numFmtId="183" fontId="0" fillId="0" borderId="0" xfId="0" applyNumberFormat="1" applyFill="1" applyAlignment="1">
      <alignment vertical="center"/>
    </xf>
    <xf numFmtId="177" fontId="29" fillId="0" borderId="0" xfId="0" applyNumberFormat="1" applyFont="1" applyFill="1" applyAlignment="1">
      <alignment vertical="center"/>
    </xf>
    <xf numFmtId="180" fontId="48" fillId="11" borderId="1" xfId="0" applyNumberFormat="1" applyFont="1" applyFill="1" applyBorder="1" applyAlignment="1">
      <alignment horizontal="center" vertical="center"/>
    </xf>
    <xf numFmtId="0" fontId="29" fillId="0" borderId="0" xfId="0" applyFont="1" applyFill="1" applyAlignment="1">
      <alignment vertical="center" wrapText="1"/>
    </xf>
    <xf numFmtId="180" fontId="0" fillId="0" borderId="0" xfId="0" applyNumberFormat="1" applyFill="1" applyAlignment="1">
      <alignment horizontal="center"/>
    </xf>
    <xf numFmtId="180" fontId="0" fillId="0" borderId="0" xfId="0" applyNumberFormat="1" applyFill="1"/>
    <xf numFmtId="180" fontId="4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 vertical="center" wrapText="1"/>
    </xf>
    <xf numFmtId="180" fontId="4" fillId="0" borderId="0" xfId="0" applyNumberFormat="1" applyFont="1" applyFill="1" applyAlignment="1">
      <alignment horizontal="center" vertical="center" wrapText="1"/>
    </xf>
    <xf numFmtId="180" fontId="0" fillId="0" borderId="0" xfId="0" applyNumberFormat="1" applyFill="1" applyAlignment="1">
      <alignment horizontal="center" vertical="center" wrapText="1"/>
    </xf>
    <xf numFmtId="0" fontId="47" fillId="0" borderId="1" xfId="0" applyNumberFormat="1" applyFont="1" applyFill="1" applyBorder="1" applyAlignment="1" applyProtection="1">
      <alignment horizontal="center" vertical="center" wrapText="1"/>
    </xf>
    <xf numFmtId="180" fontId="47" fillId="0" borderId="1" xfId="0" applyNumberFormat="1" applyFont="1" applyFill="1" applyBorder="1" applyAlignment="1" applyProtection="1">
      <alignment horizontal="center" vertical="center" wrapText="1"/>
    </xf>
    <xf numFmtId="0" fontId="33" fillId="0" borderId="1" xfId="0" applyNumberFormat="1" applyFont="1" applyFill="1" applyBorder="1" applyAlignment="1" applyProtection="1">
      <alignment horizontal="center" vertical="center" wrapText="1"/>
    </xf>
    <xf numFmtId="180" fontId="33" fillId="0" borderId="1" xfId="0" applyNumberFormat="1" applyFont="1" applyFill="1" applyBorder="1" applyAlignment="1" applyProtection="1">
      <alignment horizontal="center" vertical="center" wrapText="1"/>
    </xf>
    <xf numFmtId="184" fontId="20" fillId="0" borderId="1" xfId="56" applyNumberFormat="1" applyFont="1" applyFill="1" applyBorder="1">
      <alignment vertical="center"/>
    </xf>
    <xf numFmtId="0" fontId="0" fillId="0" borderId="1" xfId="0" applyFill="1" applyBorder="1" applyAlignment="1">
      <alignment vertical="center" wrapText="1"/>
    </xf>
    <xf numFmtId="180" fontId="0" fillId="0" borderId="1" xfId="0" applyNumberFormat="1" applyFill="1" applyBorder="1" applyAlignment="1">
      <alignment horizontal="center" vertical="center" wrapText="1"/>
    </xf>
    <xf numFmtId="180" fontId="0" fillId="0" borderId="1" xfId="0" applyNumberForma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180" fontId="16" fillId="0" borderId="1" xfId="0" applyNumberFormat="1" applyFont="1" applyFill="1" applyBorder="1" applyAlignment="1" applyProtection="1">
      <alignment horizontal="left" vertical="center" wrapText="1"/>
    </xf>
    <xf numFmtId="0" fontId="0" fillId="0" borderId="0" xfId="0" applyFont="1"/>
    <xf numFmtId="0" fontId="64" fillId="0" borderId="0" xfId="0" applyFont="1" applyAlignment="1">
      <alignment horizontal="center" vertical="center"/>
    </xf>
    <xf numFmtId="0" fontId="50" fillId="0" borderId="0" xfId="0" applyNumberFormat="1" applyFont="1" applyFill="1" applyAlignment="1">
      <alignment horizontal="left" vertical="center"/>
    </xf>
    <xf numFmtId="0" fontId="65" fillId="0" borderId="0" xfId="0" applyFont="1" applyAlignment="1">
      <alignment horizontal="justify"/>
    </xf>
    <xf numFmtId="0" fontId="0" fillId="0" borderId="0" xfId="0" applyFont="1" applyAlignment="1">
      <alignment vertical="center"/>
    </xf>
    <xf numFmtId="0" fontId="66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53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67" fillId="0" borderId="0" xfId="0" applyFont="1" applyAlignment="1">
      <alignment horizontal="center" vertical="center"/>
    </xf>
    <xf numFmtId="0" fontId="66" fillId="0" borderId="0" xfId="0" applyFont="1" applyAlignment="1">
      <alignment horizontal="center" vertical="center"/>
    </xf>
    <xf numFmtId="57" fontId="66" fillId="0" borderId="0" xfId="0" applyNumberFormat="1" applyFont="1" applyAlignment="1">
      <alignment horizontal="center" vertical="center"/>
    </xf>
    <xf numFmtId="0" fontId="67" fillId="0" borderId="0" xfId="0" applyFont="1" applyAlignment="1">
      <alignment vertical="center"/>
    </xf>
    <xf numFmtId="57" fontId="66" fillId="0" borderId="0" xfId="0" applyNumberFormat="1" applyFont="1" applyAlignment="1">
      <alignment vertical="center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集团债务季度报表格式---市财政局经建处" xfId="49"/>
    <cellStyle name="常规_YB01_2" xfId="50"/>
    <cellStyle name="常规 12" xfId="51"/>
    <cellStyle name="常规 9" xfId="52"/>
    <cellStyle name="千位分隔[0] 3" xfId="53"/>
    <cellStyle name="常规 3 3" xfId="54"/>
    <cellStyle name="常规 2 2" xfId="55"/>
    <cellStyle name="常规 2" xfId="56"/>
    <cellStyle name="常规 4" xfId="57"/>
    <cellStyle name="常规 3" xfId="58"/>
    <cellStyle name="常规_2007人代会数据 2" xfId="59"/>
    <cellStyle name="常规 23" xfId="60"/>
    <cellStyle name="常规 14" xfId="61"/>
  </cellStyles>
  <tableStyles count="0" defaultTableStyle="TableStyleMedium2" defaultPivotStyle="PivotStyleLight16"/>
  <colors>
    <mruColors>
      <color rgb="00D9E1F2"/>
      <color rgb="00FFFF99"/>
      <color rgb="00C0C0C0"/>
      <color rgb="00A9D08E"/>
      <color rgb="00D9D9D9"/>
      <color rgb="0092D050"/>
      <color rgb="00CCFFCC"/>
      <color rgb="00FFFFFF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4"/>
  </sheetPr>
  <dimension ref="A1:IV16"/>
  <sheetViews>
    <sheetView tabSelected="1" workbookViewId="0">
      <selection activeCell="Q5" sqref="Q5"/>
    </sheetView>
  </sheetViews>
  <sheetFormatPr defaultColWidth="8" defaultRowHeight="14.25"/>
  <cols>
    <col min="1" max="1" width="8.75" style="401" customWidth="1"/>
    <col min="2" max="2" width="36" style="401" customWidth="1"/>
    <col min="3" max="3" width="8.75" style="401" customWidth="1"/>
    <col min="4" max="4" width="5.5" style="401" customWidth="1"/>
    <col min="5" max="9" width="8.75" style="401" customWidth="1"/>
    <col min="10" max="10" width="9.875" style="401" customWidth="1"/>
    <col min="11" max="245" width="7.875" style="401" customWidth="1"/>
    <col min="246" max="246" width="7.875" style="397"/>
    <col min="247" max="16384" width="8" style="397"/>
  </cols>
  <sheetData>
    <row r="1" s="401" customFormat="1" ht="21.95" customHeight="1" spans="1:256">
      <c r="A1" s="402" t="s">
        <v>0</v>
      </c>
      <c r="B1" s="403"/>
      <c r="C1" s="403"/>
      <c r="D1" s="403"/>
      <c r="E1" s="403"/>
      <c r="F1" s="403"/>
      <c r="G1" s="403"/>
      <c r="H1" s="403"/>
      <c r="I1" s="403"/>
      <c r="J1" s="403"/>
      <c r="IL1" s="397"/>
      <c r="IM1" s="397"/>
      <c r="IN1" s="397"/>
      <c r="IO1" s="397"/>
      <c r="IP1" s="397"/>
      <c r="IQ1" s="397"/>
      <c r="IR1" s="397"/>
      <c r="IS1" s="397"/>
      <c r="IT1" s="397"/>
      <c r="IU1" s="397"/>
      <c r="IV1" s="397"/>
    </row>
    <row r="2" s="401" customFormat="1" ht="27.75" customHeight="1" spans="1:256">
      <c r="A2" s="402"/>
      <c r="B2" s="403"/>
      <c r="C2" s="403"/>
      <c r="D2" s="403"/>
      <c r="E2" s="403"/>
      <c r="F2" s="403"/>
      <c r="G2" s="403"/>
      <c r="H2" s="403"/>
      <c r="I2" s="403"/>
      <c r="J2" s="403"/>
      <c r="IL2" s="397"/>
      <c r="IM2" s="397"/>
      <c r="IN2" s="397"/>
      <c r="IO2" s="397"/>
      <c r="IP2" s="397"/>
      <c r="IQ2" s="397"/>
      <c r="IR2" s="397"/>
      <c r="IS2" s="397"/>
      <c r="IT2" s="397"/>
      <c r="IU2" s="397"/>
      <c r="IV2" s="397"/>
    </row>
    <row r="3" s="401" customFormat="1" ht="21" customHeight="1" spans="1:256">
      <c r="A3" s="404"/>
      <c r="B3" s="405"/>
      <c r="C3" s="405"/>
      <c r="D3" s="405"/>
      <c r="E3" s="405"/>
      <c r="F3" s="405"/>
      <c r="G3" s="405"/>
      <c r="J3" s="405"/>
      <c r="IL3" s="397"/>
      <c r="IM3" s="397"/>
      <c r="IN3" s="397"/>
      <c r="IO3" s="397"/>
      <c r="IP3" s="397"/>
      <c r="IQ3" s="397"/>
      <c r="IR3" s="397"/>
      <c r="IS3" s="397"/>
      <c r="IT3" s="397"/>
      <c r="IU3" s="397"/>
      <c r="IV3" s="397"/>
    </row>
    <row r="4" s="401" customFormat="1" ht="57" customHeight="1" spans="1:256">
      <c r="A4" s="404"/>
      <c r="B4" s="405"/>
      <c r="C4" s="405"/>
      <c r="D4" s="405"/>
      <c r="E4" s="405"/>
      <c r="F4" s="405"/>
      <c r="G4" s="405"/>
      <c r="J4" s="405"/>
      <c r="IL4" s="397"/>
      <c r="IM4" s="397"/>
      <c r="IN4" s="397"/>
      <c r="IO4" s="397"/>
      <c r="IP4" s="397"/>
      <c r="IQ4" s="397"/>
      <c r="IR4" s="397"/>
      <c r="IS4" s="397"/>
      <c r="IT4" s="397"/>
      <c r="IU4" s="397"/>
      <c r="IV4" s="397"/>
    </row>
    <row r="5" s="401" customFormat="1" ht="74.25" customHeight="1" spans="1:256">
      <c r="A5" s="406" t="s">
        <v>1</v>
      </c>
      <c r="B5" s="406"/>
      <c r="C5" s="406"/>
      <c r="D5" s="406"/>
      <c r="E5" s="406"/>
      <c r="F5" s="406"/>
      <c r="G5" s="406"/>
      <c r="H5" s="406"/>
      <c r="I5" s="406"/>
      <c r="J5" s="406"/>
      <c r="K5" s="406"/>
      <c r="L5" s="409"/>
      <c r="IL5" s="397"/>
      <c r="IM5" s="397"/>
      <c r="IN5" s="397"/>
      <c r="IO5" s="397"/>
      <c r="IP5" s="397"/>
      <c r="IQ5" s="397"/>
      <c r="IR5" s="397"/>
      <c r="IS5" s="397"/>
      <c r="IT5" s="397"/>
      <c r="IU5" s="397"/>
      <c r="IV5" s="397"/>
    </row>
    <row r="6" s="401" customFormat="1" spans="246:256">
      <c r="IL6" s="397"/>
      <c r="IM6" s="397"/>
      <c r="IN6" s="397"/>
      <c r="IO6" s="397"/>
      <c r="IP6" s="397"/>
      <c r="IQ6" s="397"/>
      <c r="IR6" s="397"/>
      <c r="IS6" s="397"/>
      <c r="IT6" s="397"/>
      <c r="IU6" s="397"/>
      <c r="IV6" s="397"/>
    </row>
    <row r="7" s="401" customFormat="1" customHeight="1" spans="246:256">
      <c r="IL7" s="397"/>
      <c r="IM7" s="397"/>
      <c r="IN7" s="397"/>
      <c r="IO7" s="397"/>
      <c r="IP7" s="397"/>
      <c r="IQ7" s="397"/>
      <c r="IR7" s="397"/>
      <c r="IS7" s="397"/>
      <c r="IT7" s="397"/>
      <c r="IU7" s="397"/>
      <c r="IV7" s="397"/>
    </row>
    <row r="8" s="401" customFormat="1" customHeight="1" spans="246:256">
      <c r="IL8" s="397"/>
      <c r="IM8" s="397"/>
      <c r="IN8" s="397"/>
      <c r="IO8" s="397"/>
      <c r="IP8" s="397"/>
      <c r="IQ8" s="397"/>
      <c r="IR8" s="397"/>
      <c r="IS8" s="397"/>
      <c r="IT8" s="397"/>
      <c r="IU8" s="397"/>
      <c r="IV8" s="397"/>
    </row>
    <row r="9" s="401" customFormat="1" customHeight="1" spans="246:256">
      <c r="IL9" s="397"/>
      <c r="IM9" s="397"/>
      <c r="IN9" s="397"/>
      <c r="IO9" s="397"/>
      <c r="IP9" s="397"/>
      <c r="IQ9" s="397"/>
      <c r="IR9" s="397"/>
      <c r="IS9" s="397"/>
      <c r="IT9" s="397"/>
      <c r="IU9" s="397"/>
      <c r="IV9" s="397"/>
    </row>
    <row r="10" s="401" customFormat="1" customHeight="1" spans="246:256">
      <c r="IL10" s="397"/>
      <c r="IM10" s="397"/>
      <c r="IN10" s="397"/>
      <c r="IO10" s="397"/>
      <c r="IP10" s="397"/>
      <c r="IQ10" s="397"/>
      <c r="IR10" s="397"/>
      <c r="IS10" s="397"/>
      <c r="IT10" s="397"/>
      <c r="IU10" s="397"/>
      <c r="IV10" s="397"/>
    </row>
    <row r="11" s="401" customFormat="1" customHeight="1" spans="246:256">
      <c r="IL11" s="397"/>
      <c r="IM11" s="397"/>
      <c r="IN11" s="397"/>
      <c r="IO11" s="397"/>
      <c r="IP11" s="397"/>
      <c r="IQ11" s="397"/>
      <c r="IR11" s="397"/>
      <c r="IS11" s="397"/>
      <c r="IT11" s="397"/>
      <c r="IU11" s="397"/>
      <c r="IV11" s="397"/>
    </row>
    <row r="12" s="401" customFormat="1" customHeight="1" spans="246:256">
      <c r="IL12" s="397"/>
      <c r="IM12" s="397"/>
      <c r="IN12" s="397"/>
      <c r="IO12" s="397"/>
      <c r="IP12" s="397"/>
      <c r="IQ12" s="397"/>
      <c r="IR12" s="397"/>
      <c r="IS12" s="397"/>
      <c r="IT12" s="397"/>
      <c r="IU12" s="397"/>
      <c r="IV12" s="397"/>
    </row>
    <row r="13" s="401" customFormat="1" spans="246:256">
      <c r="IL13" s="397"/>
      <c r="IM13" s="397"/>
      <c r="IN13" s="397"/>
      <c r="IO13" s="397"/>
      <c r="IP13" s="397"/>
      <c r="IQ13" s="397"/>
      <c r="IR13" s="397"/>
      <c r="IS13" s="397"/>
      <c r="IT13" s="397"/>
      <c r="IU13" s="397"/>
      <c r="IV13" s="397"/>
    </row>
    <row r="14" s="401" customFormat="1" spans="246:256">
      <c r="IL14" s="397"/>
      <c r="IM14" s="397"/>
      <c r="IN14" s="397"/>
      <c r="IO14" s="397"/>
      <c r="IP14" s="397"/>
      <c r="IQ14" s="397"/>
      <c r="IR14" s="397"/>
      <c r="IS14" s="397"/>
      <c r="IT14" s="397"/>
      <c r="IU14" s="397"/>
      <c r="IV14" s="397"/>
    </row>
    <row r="15" s="401" customFormat="1" ht="32.25" customHeight="1" spans="1:256">
      <c r="A15" s="407" t="s">
        <v>2</v>
      </c>
      <c r="B15" s="407"/>
      <c r="C15" s="407"/>
      <c r="D15" s="407"/>
      <c r="E15" s="407"/>
      <c r="F15" s="407"/>
      <c r="G15" s="407"/>
      <c r="H15" s="407"/>
      <c r="I15" s="407"/>
      <c r="J15" s="407"/>
      <c r="K15" s="407"/>
      <c r="L15" s="402"/>
      <c r="IL15" s="397"/>
      <c r="IM15" s="397"/>
      <c r="IN15" s="397"/>
      <c r="IO15" s="397"/>
      <c r="IP15" s="397"/>
      <c r="IQ15" s="397"/>
      <c r="IR15" s="397"/>
      <c r="IS15" s="397"/>
      <c r="IT15" s="397"/>
      <c r="IU15" s="397"/>
      <c r="IV15" s="397"/>
    </row>
    <row r="16" s="401" customFormat="1" ht="34.5" customHeight="1" spans="1:256">
      <c r="A16" s="408">
        <v>44835</v>
      </c>
      <c r="B16" s="408"/>
      <c r="C16" s="408"/>
      <c r="D16" s="408"/>
      <c r="E16" s="408"/>
      <c r="F16" s="408"/>
      <c r="G16" s="408"/>
      <c r="H16" s="408"/>
      <c r="I16" s="408"/>
      <c r="J16" s="408"/>
      <c r="K16" s="408"/>
      <c r="L16" s="410"/>
      <c r="IL16" s="397"/>
      <c r="IM16" s="397"/>
      <c r="IN16" s="397"/>
      <c r="IO16" s="397"/>
      <c r="IP16" s="397"/>
      <c r="IQ16" s="397"/>
      <c r="IR16" s="397"/>
      <c r="IS16" s="397"/>
      <c r="IT16" s="397"/>
      <c r="IU16" s="397"/>
      <c r="IV16" s="397"/>
    </row>
  </sheetData>
  <mergeCells count="3">
    <mergeCell ref="A5:K5"/>
    <mergeCell ref="A15:K15"/>
    <mergeCell ref="A16:K16"/>
  </mergeCells>
  <pageMargins left="0.751388888888889" right="0.751388888888889" top="1" bottom="1" header="0.5" footer="0.5"/>
  <pageSetup paperSize="9" orientation="landscape" horizont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B69"/>
  <sheetViews>
    <sheetView topLeftCell="A37" workbookViewId="0">
      <selection activeCell="B65" sqref="B65"/>
    </sheetView>
  </sheetViews>
  <sheetFormatPr defaultColWidth="9" defaultRowHeight="14.25" outlineLevelCol="1"/>
  <cols>
    <col min="1" max="1" width="62.75" style="100" customWidth="1"/>
    <col min="2" max="2" width="16.875" style="188" customWidth="1"/>
    <col min="3" max="16384" width="9" style="100"/>
  </cols>
  <sheetData>
    <row r="1" ht="20.25" spans="1:1">
      <c r="A1" s="189" t="s">
        <v>837</v>
      </c>
    </row>
    <row r="2" ht="22.5" spans="1:2">
      <c r="A2" s="190" t="s">
        <v>838</v>
      </c>
      <c r="B2" s="191"/>
    </row>
    <row r="3" spans="1:2">
      <c r="A3" s="192"/>
      <c r="B3" s="193" t="s">
        <v>20</v>
      </c>
    </row>
    <row r="4" ht="18" customHeight="1" spans="1:2">
      <c r="A4" s="194" t="s">
        <v>839</v>
      </c>
      <c r="B4" s="195" t="s">
        <v>23</v>
      </c>
    </row>
    <row r="5" ht="17" customHeight="1" spans="1:2">
      <c r="A5" s="196" t="s">
        <v>840</v>
      </c>
      <c r="B5" s="197">
        <f>SUM(B6,B13,B16,B28,B35,B38,B50,B56,B60)</f>
        <v>424910</v>
      </c>
    </row>
    <row r="6" ht="17" customHeight="1" spans="1:2">
      <c r="A6" s="198" t="s">
        <v>309</v>
      </c>
      <c r="B6" s="199">
        <f>B7+B11</f>
        <v>1015</v>
      </c>
    </row>
    <row r="7" ht="17" customHeight="1" spans="1:2">
      <c r="A7" s="198" t="s">
        <v>841</v>
      </c>
      <c r="B7" s="200">
        <f>SUM(B8:B10)</f>
        <v>980</v>
      </c>
    </row>
    <row r="8" ht="17" customHeight="1" spans="1:2">
      <c r="A8" s="201" t="s">
        <v>842</v>
      </c>
      <c r="B8" s="200">
        <v>878</v>
      </c>
    </row>
    <row r="9" ht="17" customHeight="1" spans="1:2">
      <c r="A9" s="201" t="s">
        <v>843</v>
      </c>
      <c r="B9" s="200">
        <v>102</v>
      </c>
    </row>
    <row r="10" ht="17" customHeight="1" spans="1:2">
      <c r="A10" s="201" t="s">
        <v>844</v>
      </c>
      <c r="B10" s="200"/>
    </row>
    <row r="11" ht="17" customHeight="1" spans="1:2">
      <c r="A11" s="198" t="s">
        <v>845</v>
      </c>
      <c r="B11" s="200">
        <f>SUM(B12)</f>
        <v>35</v>
      </c>
    </row>
    <row r="12" ht="17" customHeight="1" spans="1:2">
      <c r="A12" s="202" t="s">
        <v>843</v>
      </c>
      <c r="B12" s="200">
        <v>35</v>
      </c>
    </row>
    <row r="13" ht="17" customHeight="1" spans="1:2">
      <c r="A13" s="198" t="s">
        <v>430</v>
      </c>
      <c r="B13" s="199">
        <f>B14</f>
        <v>53</v>
      </c>
    </row>
    <row r="14" ht="17" customHeight="1" spans="1:2">
      <c r="A14" s="198" t="s">
        <v>846</v>
      </c>
      <c r="B14" s="203">
        <f>SUM(B15)</f>
        <v>53</v>
      </c>
    </row>
    <row r="15" ht="17" customHeight="1" spans="1:2">
      <c r="A15" s="201" t="s">
        <v>847</v>
      </c>
      <c r="B15" s="203">
        <v>53</v>
      </c>
    </row>
    <row r="16" ht="17" customHeight="1" spans="1:2">
      <c r="A16" s="198" t="s">
        <v>450</v>
      </c>
      <c r="B16" s="199">
        <f>B17+B24</f>
        <v>109034</v>
      </c>
    </row>
    <row r="17" ht="17" customHeight="1" spans="1:2">
      <c r="A17" s="198" t="s">
        <v>848</v>
      </c>
      <c r="B17" s="200">
        <f>SUM(B18:B23)</f>
        <v>83555</v>
      </c>
    </row>
    <row r="18" ht="17" customHeight="1" spans="1:2">
      <c r="A18" s="201" t="s">
        <v>849</v>
      </c>
      <c r="B18" s="200">
        <v>6954</v>
      </c>
    </row>
    <row r="19" ht="17" customHeight="1" spans="1:2">
      <c r="A19" s="201" t="s">
        <v>850</v>
      </c>
      <c r="B19" s="200">
        <v>49700</v>
      </c>
    </row>
    <row r="20" ht="17" customHeight="1" spans="1:2">
      <c r="A20" s="201" t="s">
        <v>851</v>
      </c>
      <c r="B20" s="200">
        <v>226</v>
      </c>
    </row>
    <row r="21" ht="17" customHeight="1" spans="1:2">
      <c r="A21" s="201" t="s">
        <v>852</v>
      </c>
      <c r="B21" s="200">
        <v>740</v>
      </c>
    </row>
    <row r="22" ht="17" customHeight="1" spans="1:2">
      <c r="A22" s="201" t="s">
        <v>853</v>
      </c>
      <c r="B22" s="203"/>
    </row>
    <row r="23" ht="17" customHeight="1" spans="1:2">
      <c r="A23" s="201" t="s">
        <v>854</v>
      </c>
      <c r="B23" s="200">
        <v>25935</v>
      </c>
    </row>
    <row r="24" ht="17" customHeight="1" spans="1:2">
      <c r="A24" s="198" t="s">
        <v>855</v>
      </c>
      <c r="B24" s="200">
        <f>SUM(B25:B27)</f>
        <v>25479</v>
      </c>
    </row>
    <row r="25" ht="17" customHeight="1" spans="1:2">
      <c r="A25" s="201" t="s">
        <v>856</v>
      </c>
      <c r="B25" s="200">
        <v>19523</v>
      </c>
    </row>
    <row r="26" ht="17" customHeight="1" spans="1:2">
      <c r="A26" s="201" t="s">
        <v>857</v>
      </c>
      <c r="B26" s="200">
        <v>5629</v>
      </c>
    </row>
    <row r="27" ht="17" customHeight="1" spans="1:2">
      <c r="A27" s="201" t="s">
        <v>858</v>
      </c>
      <c r="B27" s="200">
        <v>327</v>
      </c>
    </row>
    <row r="28" ht="17" customHeight="1" spans="1:2">
      <c r="A28" s="198" t="s">
        <v>467</v>
      </c>
      <c r="B28" s="199">
        <f>B29+B33</f>
        <v>74461</v>
      </c>
    </row>
    <row r="29" ht="17" customHeight="1" spans="1:2">
      <c r="A29" s="198" t="s">
        <v>859</v>
      </c>
      <c r="B29" s="200">
        <f>SUM(B30:B32)</f>
        <v>9429</v>
      </c>
    </row>
    <row r="30" ht="17" customHeight="1" spans="1:2">
      <c r="A30" s="201" t="s">
        <v>843</v>
      </c>
      <c r="B30" s="200">
        <v>5460</v>
      </c>
    </row>
    <row r="31" ht="17" customHeight="1" spans="1:2">
      <c r="A31" s="201" t="s">
        <v>860</v>
      </c>
      <c r="B31" s="200">
        <v>3779</v>
      </c>
    </row>
    <row r="32" ht="17" customHeight="1" spans="1:2">
      <c r="A32" s="201" t="s">
        <v>861</v>
      </c>
      <c r="B32" s="200">
        <v>190</v>
      </c>
    </row>
    <row r="33" ht="17" customHeight="1" spans="1:2">
      <c r="A33" s="198" t="s">
        <v>862</v>
      </c>
      <c r="B33" s="200">
        <v>65032</v>
      </c>
    </row>
    <row r="34" ht="17" customHeight="1" spans="1:2">
      <c r="A34" s="201" t="s">
        <v>863</v>
      </c>
      <c r="B34" s="200">
        <v>65032</v>
      </c>
    </row>
    <row r="35" ht="17" customHeight="1" spans="1:2">
      <c r="A35" s="198" t="s">
        <v>561</v>
      </c>
      <c r="B35" s="199">
        <f>B36</f>
        <v>4274</v>
      </c>
    </row>
    <row r="36" ht="17" customHeight="1" spans="1:2">
      <c r="A36" s="198" t="s">
        <v>864</v>
      </c>
      <c r="B36" s="200">
        <v>4274</v>
      </c>
    </row>
    <row r="37" ht="17" customHeight="1" spans="1:2">
      <c r="A37" s="201" t="s">
        <v>865</v>
      </c>
      <c r="B37" s="200">
        <v>4274</v>
      </c>
    </row>
    <row r="38" ht="17" customHeight="1" spans="1:2">
      <c r="A38" s="198" t="s">
        <v>866</v>
      </c>
      <c r="B38" s="199">
        <f>B39+B41+B43</f>
        <v>184115</v>
      </c>
    </row>
    <row r="39" ht="17" customHeight="1" spans="1:2">
      <c r="A39" s="198" t="s">
        <v>867</v>
      </c>
      <c r="B39" s="200">
        <v>180700</v>
      </c>
    </row>
    <row r="40" ht="17" customHeight="1" spans="1:2">
      <c r="A40" s="201" t="s">
        <v>868</v>
      </c>
      <c r="B40" s="200">
        <v>180700</v>
      </c>
    </row>
    <row r="41" ht="17" customHeight="1" spans="1:2">
      <c r="A41" s="198" t="s">
        <v>869</v>
      </c>
      <c r="B41" s="203"/>
    </row>
    <row r="42" ht="17" customHeight="1" spans="1:2">
      <c r="A42" s="201" t="s">
        <v>870</v>
      </c>
      <c r="B42" s="203"/>
    </row>
    <row r="43" ht="17" customHeight="1" spans="1:2">
      <c r="A43" s="198" t="s">
        <v>871</v>
      </c>
      <c r="B43" s="200">
        <f>SUM(B44:B49)</f>
        <v>3415</v>
      </c>
    </row>
    <row r="44" ht="17" customHeight="1" spans="1:2">
      <c r="A44" s="201" t="s">
        <v>872</v>
      </c>
      <c r="B44" s="200">
        <v>1305</v>
      </c>
    </row>
    <row r="45" ht="17" customHeight="1" spans="1:2">
      <c r="A45" s="201" t="s">
        <v>873</v>
      </c>
      <c r="B45" s="200">
        <v>1132</v>
      </c>
    </row>
    <row r="46" ht="17" customHeight="1" spans="1:2">
      <c r="A46" s="201" t="s">
        <v>874</v>
      </c>
      <c r="B46" s="200">
        <v>428</v>
      </c>
    </row>
    <row r="47" ht="17" customHeight="1" spans="1:2">
      <c r="A47" s="201" t="s">
        <v>875</v>
      </c>
      <c r="B47" s="200">
        <v>456</v>
      </c>
    </row>
    <row r="48" ht="17" customHeight="1" spans="1:2">
      <c r="A48" s="201" t="s">
        <v>876</v>
      </c>
      <c r="B48" s="200">
        <v>9</v>
      </c>
    </row>
    <row r="49" ht="17" customHeight="1" spans="1:2">
      <c r="A49" s="201" t="s">
        <v>877</v>
      </c>
      <c r="B49" s="200">
        <v>85</v>
      </c>
    </row>
    <row r="50" ht="17" customHeight="1" spans="1:2">
      <c r="A50" s="198" t="s">
        <v>643</v>
      </c>
      <c r="B50" s="199">
        <f>B51</f>
        <v>44258</v>
      </c>
    </row>
    <row r="51" ht="17" customHeight="1" spans="1:2">
      <c r="A51" s="198" t="s">
        <v>878</v>
      </c>
      <c r="B51" s="200">
        <f>SUM(B52:B55)</f>
        <v>44258</v>
      </c>
    </row>
    <row r="52" ht="17" customHeight="1" spans="1:2">
      <c r="A52" s="201" t="s">
        <v>879</v>
      </c>
      <c r="B52" s="200">
        <v>22615</v>
      </c>
    </row>
    <row r="53" ht="17" customHeight="1" spans="1:2">
      <c r="A53" s="201" t="s">
        <v>880</v>
      </c>
      <c r="B53" s="200">
        <v>4572</v>
      </c>
    </row>
    <row r="54" ht="17" customHeight="1" spans="1:2">
      <c r="A54" s="201" t="s">
        <v>881</v>
      </c>
      <c r="B54" s="200">
        <v>2277</v>
      </c>
    </row>
    <row r="55" ht="17" customHeight="1" spans="1:2">
      <c r="A55" s="201" t="s">
        <v>882</v>
      </c>
      <c r="B55" s="200">
        <v>14794</v>
      </c>
    </row>
    <row r="56" ht="17" customHeight="1" spans="1:2">
      <c r="A56" s="198" t="s">
        <v>671</v>
      </c>
      <c r="B56" s="199">
        <f>B57</f>
        <v>10</v>
      </c>
    </row>
    <row r="57" ht="17" customHeight="1" spans="1:2">
      <c r="A57" s="198" t="s">
        <v>883</v>
      </c>
      <c r="B57" s="200">
        <f>SUM(B58:B59)</f>
        <v>10</v>
      </c>
    </row>
    <row r="58" ht="17" customHeight="1" spans="1:2">
      <c r="A58" s="201" t="s">
        <v>884</v>
      </c>
      <c r="B58" s="200">
        <v>10</v>
      </c>
    </row>
    <row r="59" ht="17" customHeight="1" spans="1:2">
      <c r="A59" s="201" t="s">
        <v>885</v>
      </c>
      <c r="B59" s="203"/>
    </row>
    <row r="60" ht="17" customHeight="1" spans="1:2">
      <c r="A60" s="198" t="s">
        <v>886</v>
      </c>
      <c r="B60" s="199">
        <f>B61+B67</f>
        <v>7690</v>
      </c>
    </row>
    <row r="61" ht="17" customHeight="1" spans="1:2">
      <c r="A61" s="198" t="s">
        <v>887</v>
      </c>
      <c r="B61" s="200">
        <v>7401</v>
      </c>
    </row>
    <row r="62" ht="17" customHeight="1" spans="1:2">
      <c r="A62" s="201" t="s">
        <v>888</v>
      </c>
      <c r="B62" s="200">
        <v>7401</v>
      </c>
    </row>
    <row r="63" ht="17" customHeight="1" spans="1:2">
      <c r="A63" s="201" t="s">
        <v>889</v>
      </c>
      <c r="B63" s="203"/>
    </row>
    <row r="64" ht="17" customHeight="1" spans="1:2">
      <c r="A64" s="201" t="s">
        <v>890</v>
      </c>
      <c r="B64" s="203"/>
    </row>
    <row r="65" ht="17" customHeight="1" spans="1:2">
      <c r="A65" s="201" t="s">
        <v>891</v>
      </c>
      <c r="B65" s="203"/>
    </row>
    <row r="66" ht="17" customHeight="1" spans="1:2">
      <c r="A66" s="201" t="s">
        <v>892</v>
      </c>
      <c r="B66" s="203"/>
    </row>
    <row r="67" ht="17" customHeight="1" spans="1:2">
      <c r="A67" s="198" t="s">
        <v>893</v>
      </c>
      <c r="B67" s="203">
        <v>289</v>
      </c>
    </row>
    <row r="68" ht="17" customHeight="1" spans="1:2">
      <c r="A68" s="201" t="s">
        <v>894</v>
      </c>
      <c r="B68" s="203"/>
    </row>
    <row r="69" spans="1:2">
      <c r="A69" s="201" t="s">
        <v>895</v>
      </c>
      <c r="B69" s="203">
        <v>289</v>
      </c>
    </row>
  </sheetData>
  <mergeCells count="1">
    <mergeCell ref="A2:B2"/>
  </mergeCells>
  <printOptions horizontalCentered="1"/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  <ignoredErrors>
    <ignoredError sqref="B29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H20"/>
  <sheetViews>
    <sheetView workbookViewId="0">
      <selection activeCell="K10" sqref="K10"/>
    </sheetView>
  </sheetViews>
  <sheetFormatPr defaultColWidth="9" defaultRowHeight="14.25" outlineLevelCol="7"/>
  <cols>
    <col min="1" max="1" width="32.875" customWidth="1"/>
    <col min="2" max="2" width="12.75" style="158" customWidth="1"/>
    <col min="3" max="3" width="20.25" customWidth="1"/>
    <col min="4" max="4" width="10.375" customWidth="1"/>
    <col min="5" max="6" width="11.375" style="158" customWidth="1"/>
    <col min="7" max="8" width="11.375" customWidth="1"/>
  </cols>
  <sheetData>
    <row r="1" s="156" customFormat="1" ht="18.75" spans="1:6">
      <c r="A1" s="87" t="s">
        <v>896</v>
      </c>
      <c r="B1" s="101"/>
      <c r="C1" s="159"/>
      <c r="D1" s="160"/>
      <c r="E1" s="161"/>
      <c r="F1" s="162"/>
    </row>
    <row r="2" s="156" customFormat="1" ht="22.5" spans="1:8">
      <c r="A2" s="163" t="s">
        <v>897</v>
      </c>
      <c r="B2" s="163"/>
      <c r="C2" s="163"/>
      <c r="D2" s="163"/>
      <c r="E2" s="163"/>
      <c r="F2" s="163"/>
      <c r="G2" s="163"/>
      <c r="H2" s="163"/>
    </row>
    <row r="3" s="156" customFormat="1" spans="1:8">
      <c r="A3" s="164"/>
      <c r="B3" s="164"/>
      <c r="C3" s="164"/>
      <c r="D3" s="165"/>
      <c r="H3" s="166" t="s">
        <v>20</v>
      </c>
    </row>
    <row r="4" s="157" customFormat="1" ht="21" customHeight="1" spans="1:8">
      <c r="A4" s="167" t="s">
        <v>898</v>
      </c>
      <c r="B4" s="167"/>
      <c r="C4" s="167" t="s">
        <v>899</v>
      </c>
      <c r="D4" s="167"/>
      <c r="E4" s="167"/>
      <c r="F4" s="167"/>
      <c r="G4" s="167"/>
      <c r="H4" s="167"/>
    </row>
    <row r="5" s="99" customFormat="1" ht="21" customHeight="1" spans="1:8">
      <c r="A5" s="168" t="s">
        <v>900</v>
      </c>
      <c r="B5" s="169" t="s">
        <v>23</v>
      </c>
      <c r="C5" s="168" t="s">
        <v>900</v>
      </c>
      <c r="D5" s="170" t="s">
        <v>775</v>
      </c>
      <c r="E5" s="170" t="s">
        <v>776</v>
      </c>
      <c r="F5" s="170" t="s">
        <v>777</v>
      </c>
      <c r="G5" s="170" t="s">
        <v>778</v>
      </c>
      <c r="H5" s="170" t="s">
        <v>779</v>
      </c>
    </row>
    <row r="6" s="99" customFormat="1" ht="21" customHeight="1" spans="1:8">
      <c r="A6" s="171" t="s">
        <v>901</v>
      </c>
      <c r="B6" s="172">
        <f>SUM(B7:B19)</f>
        <v>192640</v>
      </c>
      <c r="C6" s="171" t="s">
        <v>902</v>
      </c>
      <c r="D6" s="172">
        <f t="shared" ref="D6:H6" si="0">SUM(D7:D18)</f>
        <v>122206</v>
      </c>
      <c r="E6" s="172">
        <f t="shared" si="0"/>
        <v>10108</v>
      </c>
      <c r="F6" s="172">
        <f t="shared" si="0"/>
        <v>1794</v>
      </c>
      <c r="G6" s="172">
        <f t="shared" si="0"/>
        <v>32367</v>
      </c>
      <c r="H6" s="172">
        <f t="shared" si="0"/>
        <v>77937</v>
      </c>
    </row>
    <row r="7" s="99" customFormat="1" ht="21" customHeight="1" spans="1:8">
      <c r="A7" s="173" t="s">
        <v>903</v>
      </c>
      <c r="B7" s="174"/>
      <c r="C7" s="173" t="s">
        <v>904</v>
      </c>
      <c r="D7" s="175">
        <f t="shared" ref="D7:D10" si="1">SUM(E7:H7)</f>
        <v>3706</v>
      </c>
      <c r="E7" s="174">
        <v>126</v>
      </c>
      <c r="F7" s="174"/>
      <c r="G7" s="174"/>
      <c r="H7" s="174">
        <v>3580</v>
      </c>
    </row>
    <row r="8" s="99" customFormat="1" ht="21" customHeight="1" spans="1:8">
      <c r="A8" s="173" t="s">
        <v>905</v>
      </c>
      <c r="B8" s="174">
        <v>2706</v>
      </c>
      <c r="C8" s="173" t="s">
        <v>906</v>
      </c>
      <c r="D8" s="175">
        <f t="shared" si="1"/>
        <v>27333</v>
      </c>
      <c r="E8" s="174"/>
      <c r="F8" s="174">
        <v>77</v>
      </c>
      <c r="G8" s="174">
        <v>52</v>
      </c>
      <c r="H8" s="174">
        <v>27204</v>
      </c>
    </row>
    <row r="9" s="99" customFormat="1" ht="21" customHeight="1" spans="1:8">
      <c r="A9" s="173" t="s">
        <v>907</v>
      </c>
      <c r="B9" s="174">
        <v>184</v>
      </c>
      <c r="C9" s="173" t="s">
        <v>908</v>
      </c>
      <c r="D9" s="175">
        <f t="shared" si="1"/>
        <v>89491</v>
      </c>
      <c r="E9" s="174">
        <f>9863+94</f>
        <v>9957</v>
      </c>
      <c r="F9" s="174">
        <v>1707</v>
      </c>
      <c r="G9" s="174">
        <v>32040</v>
      </c>
      <c r="H9" s="174">
        <v>45787</v>
      </c>
    </row>
    <row r="10" s="99" customFormat="1" ht="21" customHeight="1" spans="1:8">
      <c r="A10" s="173" t="s">
        <v>909</v>
      </c>
      <c r="B10" s="174">
        <v>53</v>
      </c>
      <c r="C10" s="173" t="s">
        <v>910</v>
      </c>
      <c r="D10" s="175">
        <f t="shared" si="1"/>
        <v>1676</v>
      </c>
      <c r="E10" s="174">
        <v>25</v>
      </c>
      <c r="F10" s="174">
        <v>10</v>
      </c>
      <c r="G10" s="174">
        <v>275</v>
      </c>
      <c r="H10" s="174">
        <v>1366</v>
      </c>
    </row>
    <row r="11" s="99" customFormat="1" ht="21" customHeight="1" spans="1:8">
      <c r="A11" s="173" t="s">
        <v>911</v>
      </c>
      <c r="B11" s="174">
        <v>2501</v>
      </c>
      <c r="C11" s="176"/>
      <c r="D11" s="175"/>
      <c r="E11" s="174"/>
      <c r="F11" s="174"/>
      <c r="G11" s="174"/>
      <c r="H11" s="174"/>
    </row>
    <row r="12" s="99" customFormat="1" ht="21" customHeight="1" spans="1:8">
      <c r="A12" s="173" t="s">
        <v>912</v>
      </c>
      <c r="B12" s="174">
        <v>252</v>
      </c>
      <c r="C12" s="176"/>
      <c r="D12" s="177"/>
      <c r="E12" s="178"/>
      <c r="F12" s="178"/>
      <c r="G12" s="179"/>
      <c r="H12" s="73"/>
    </row>
    <row r="13" s="99" customFormat="1" ht="21" customHeight="1" spans="1:8">
      <c r="A13" s="173" t="s">
        <v>913</v>
      </c>
      <c r="B13" s="174">
        <v>6901</v>
      </c>
      <c r="C13" s="176"/>
      <c r="D13" s="177"/>
      <c r="E13" s="180"/>
      <c r="F13" s="180"/>
      <c r="G13" s="179"/>
      <c r="H13" s="73"/>
    </row>
    <row r="14" ht="21" customHeight="1" spans="1:8">
      <c r="A14" s="173" t="s">
        <v>914</v>
      </c>
      <c r="B14" s="174">
        <v>16013</v>
      </c>
      <c r="C14" s="176"/>
      <c r="D14" s="177"/>
      <c r="E14" s="179"/>
      <c r="F14" s="179"/>
      <c r="G14" s="179"/>
      <c r="H14" s="73"/>
    </row>
    <row r="15" ht="21" customHeight="1" spans="1:8">
      <c r="A15" s="173" t="s">
        <v>915</v>
      </c>
      <c r="B15" s="174">
        <v>154610</v>
      </c>
      <c r="C15" s="181"/>
      <c r="D15" s="181"/>
      <c r="E15" s="182"/>
      <c r="F15" s="182"/>
      <c r="G15" s="181"/>
      <c r="H15" s="181"/>
    </row>
    <row r="16" ht="21" customHeight="1" spans="1:8">
      <c r="A16" s="173" t="s">
        <v>916</v>
      </c>
      <c r="B16" s="174">
        <v>4540</v>
      </c>
      <c r="C16" s="181"/>
      <c r="D16" s="181"/>
      <c r="E16" s="182"/>
      <c r="F16" s="182"/>
      <c r="G16" s="181"/>
      <c r="H16" s="181"/>
    </row>
    <row r="17" ht="21" customHeight="1" spans="1:8">
      <c r="A17" s="173" t="s">
        <v>917</v>
      </c>
      <c r="B17" s="174">
        <v>4880</v>
      </c>
      <c r="C17" s="181"/>
      <c r="D17" s="181"/>
      <c r="E17" s="182"/>
      <c r="F17" s="182"/>
      <c r="G17" s="181"/>
      <c r="H17" s="181"/>
    </row>
    <row r="18" ht="21" customHeight="1" spans="1:8">
      <c r="A18" s="176"/>
      <c r="B18" s="183"/>
      <c r="C18" s="181"/>
      <c r="D18" s="181"/>
      <c r="E18" s="182"/>
      <c r="F18" s="182"/>
      <c r="G18" s="181"/>
      <c r="H18" s="181"/>
    </row>
    <row r="19" ht="21" customHeight="1" spans="1:8">
      <c r="A19" s="176"/>
      <c r="B19" s="183"/>
      <c r="C19" s="181"/>
      <c r="D19" s="181"/>
      <c r="E19" s="182"/>
      <c r="F19" s="182"/>
      <c r="G19" s="181"/>
      <c r="H19" s="181"/>
    </row>
    <row r="20" ht="21" customHeight="1" spans="1:5">
      <c r="A20" s="184" t="s">
        <v>803</v>
      </c>
      <c r="B20" s="185"/>
      <c r="C20" s="184"/>
      <c r="D20" s="186"/>
      <c r="E20" s="187"/>
    </row>
  </sheetData>
  <mergeCells count="7">
    <mergeCell ref="A1:B1"/>
    <mergeCell ref="C1:E1"/>
    <mergeCell ref="A2:H2"/>
    <mergeCell ref="A3:C3"/>
    <mergeCell ref="A4:B4"/>
    <mergeCell ref="C4:H4"/>
    <mergeCell ref="A20:E20"/>
  </mergeCells>
  <printOptions horizontalCentered="1"/>
  <pageMargins left="0.161111111111111" right="0.161111111111111" top="1" bottom="1" header="0.5" footer="0.5"/>
  <pageSetup paperSize="9" orientation="landscape" horizontalDpi="600"/>
  <headerFooter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Q23"/>
  <sheetViews>
    <sheetView workbookViewId="0">
      <selection activeCell="I16" sqref="I16"/>
    </sheetView>
  </sheetViews>
  <sheetFormatPr defaultColWidth="9" defaultRowHeight="25" customHeight="1"/>
  <cols>
    <col min="1" max="1" width="24.125" style="99" customWidth="1"/>
    <col min="2" max="2" width="8.375" style="99" customWidth="1"/>
    <col min="3" max="6" width="8.75" style="99" customWidth="1"/>
    <col min="7" max="7" width="8.375" style="99" hidden="1" customWidth="1"/>
    <col min="8" max="9" width="8.75" style="118" customWidth="1"/>
    <col min="10" max="10" width="21.75" style="99" customWidth="1"/>
    <col min="11" max="11" width="8.75" style="99" customWidth="1"/>
    <col min="12" max="12" width="9.75" style="99" customWidth="1"/>
    <col min="13" max="13" width="13.875" style="99" hidden="1" customWidth="1"/>
    <col min="14" max="14" width="8.375" style="99" customWidth="1"/>
    <col min="15" max="15" width="13.875" style="99" hidden="1" customWidth="1"/>
    <col min="16" max="16" width="10.75" style="99" customWidth="1"/>
    <col min="17" max="17" width="8.375" style="99" customWidth="1"/>
    <col min="18" max="16384" width="9" style="99"/>
  </cols>
  <sheetData>
    <row r="1" customHeight="1" spans="1:3">
      <c r="A1" s="87" t="s">
        <v>918</v>
      </c>
      <c r="B1" s="101"/>
      <c r="C1" s="119"/>
    </row>
    <row r="2" s="100" customFormat="1" customHeight="1" spans="1:17">
      <c r="A2" s="102" t="s">
        <v>919</v>
      </c>
      <c r="B2" s="102"/>
      <c r="C2" s="102"/>
      <c r="D2" s="102"/>
      <c r="E2" s="102"/>
      <c r="F2" s="102"/>
      <c r="G2" s="102"/>
      <c r="H2" s="120"/>
      <c r="I2" s="120"/>
      <c r="J2" s="155"/>
      <c r="K2" s="155"/>
      <c r="L2" s="155"/>
      <c r="M2" s="155"/>
      <c r="N2" s="155"/>
      <c r="O2" s="155"/>
      <c r="P2" s="155"/>
      <c r="Q2" s="155"/>
    </row>
    <row r="3" s="100" customFormat="1" customHeight="1" spans="2:17">
      <c r="B3" s="103"/>
      <c r="C3" s="103"/>
      <c r="D3" s="103"/>
      <c r="F3" s="121"/>
      <c r="G3" s="121"/>
      <c r="H3" s="122" t="s">
        <v>20</v>
      </c>
      <c r="I3" s="104"/>
      <c r="K3" s="103"/>
      <c r="O3" s="114"/>
      <c r="P3" s="114"/>
      <c r="Q3" s="104"/>
    </row>
    <row r="4" s="100" customFormat="1" ht="36" spans="1:9">
      <c r="A4" s="123" t="s">
        <v>806</v>
      </c>
      <c r="B4" s="124" t="s">
        <v>52</v>
      </c>
      <c r="C4" s="124" t="s">
        <v>53</v>
      </c>
      <c r="D4" s="124" t="s">
        <v>54</v>
      </c>
      <c r="E4" s="124" t="s">
        <v>22</v>
      </c>
      <c r="F4" s="124" t="s">
        <v>23</v>
      </c>
      <c r="G4" s="125" t="s">
        <v>55</v>
      </c>
      <c r="H4" s="126" t="s">
        <v>57</v>
      </c>
      <c r="I4" s="126" t="s">
        <v>58</v>
      </c>
    </row>
    <row r="5" s="116" customFormat="1" customHeight="1" spans="1:9">
      <c r="A5" s="127" t="s">
        <v>59</v>
      </c>
      <c r="B5" s="128">
        <f t="shared" ref="B5:G5" si="0">SUM(B6,B10)</f>
        <v>10501</v>
      </c>
      <c r="C5" s="128">
        <f t="shared" si="0"/>
        <v>33258</v>
      </c>
      <c r="D5" s="128">
        <f t="shared" si="0"/>
        <v>33348</v>
      </c>
      <c r="E5" s="128">
        <f t="shared" si="0"/>
        <v>33348</v>
      </c>
      <c r="F5" s="128">
        <f t="shared" si="0"/>
        <v>33348</v>
      </c>
      <c r="G5" s="129">
        <f t="shared" si="0"/>
        <v>15106</v>
      </c>
      <c r="H5" s="130">
        <f>ROUND(F5/D5*100,2)</f>
        <v>100</v>
      </c>
      <c r="I5" s="130">
        <f t="shared" ref="I5:I8" si="1">ROUND((F5-G5)/G5*100,2)</f>
        <v>120.76</v>
      </c>
    </row>
    <row r="6" s="100" customFormat="1" customHeight="1" spans="1:9">
      <c r="A6" s="131" t="s">
        <v>808</v>
      </c>
      <c r="B6" s="132">
        <f>SUM(B7:B9)</f>
        <v>9500</v>
      </c>
      <c r="C6" s="132">
        <f>SUM(C7:C9)</f>
        <v>32117</v>
      </c>
      <c r="D6" s="132">
        <f>SUM(D7:D9)</f>
        <v>32207</v>
      </c>
      <c r="E6" s="132">
        <f>SUM(E7:E9)</f>
        <v>32207</v>
      </c>
      <c r="F6" s="132">
        <f>SUM(F7:F9)</f>
        <v>32207</v>
      </c>
      <c r="G6" s="133">
        <f>SUM(G7:G8)</f>
        <v>15001</v>
      </c>
      <c r="H6" s="134">
        <f>ROUND(F6/D6*100,2)</f>
        <v>100</v>
      </c>
      <c r="I6" s="134">
        <f t="shared" si="1"/>
        <v>114.7</v>
      </c>
    </row>
    <row r="7" s="100" customFormat="1" customHeight="1" spans="1:9">
      <c r="A7" s="135" t="s">
        <v>920</v>
      </c>
      <c r="B7" s="136">
        <v>9500</v>
      </c>
      <c r="C7" s="136">
        <v>32117</v>
      </c>
      <c r="D7" s="137">
        <v>13583</v>
      </c>
      <c r="E7" s="137">
        <v>13583</v>
      </c>
      <c r="F7" s="138">
        <v>13583</v>
      </c>
      <c r="G7" s="139">
        <v>14459</v>
      </c>
      <c r="H7" s="140">
        <f t="shared" ref="H7:H12" si="2">IFERROR(ROUND(F7/D7*100,2)," ")</f>
        <v>100</v>
      </c>
      <c r="I7" s="140">
        <f t="shared" si="1"/>
        <v>-6.06</v>
      </c>
    </row>
    <row r="8" s="100" customFormat="1" customHeight="1" spans="1:9">
      <c r="A8" s="135" t="s">
        <v>921</v>
      </c>
      <c r="B8" s="137"/>
      <c r="C8" s="137"/>
      <c r="D8" s="137">
        <v>349</v>
      </c>
      <c r="E8" s="137">
        <v>349</v>
      </c>
      <c r="F8" s="137">
        <v>349</v>
      </c>
      <c r="G8" s="139">
        <v>542</v>
      </c>
      <c r="H8" s="140">
        <f t="shared" si="2"/>
        <v>100</v>
      </c>
      <c r="I8" s="140">
        <f t="shared" si="1"/>
        <v>-35.61</v>
      </c>
    </row>
    <row r="9" s="100" customFormat="1" customHeight="1" spans="1:9">
      <c r="A9" s="135" t="s">
        <v>922</v>
      </c>
      <c r="B9" s="137"/>
      <c r="C9" s="137"/>
      <c r="D9" s="137">
        <v>18275</v>
      </c>
      <c r="E9" s="137">
        <v>18275</v>
      </c>
      <c r="F9" s="137">
        <v>18275</v>
      </c>
      <c r="G9" s="139"/>
      <c r="H9" s="140">
        <f t="shared" si="2"/>
        <v>100</v>
      </c>
      <c r="I9" s="140"/>
    </row>
    <row r="10" s="117" customFormat="1" customHeight="1" spans="1:9">
      <c r="A10" s="141" t="s">
        <v>815</v>
      </c>
      <c r="B10" s="132">
        <f t="shared" ref="B10:G10" si="3">SUM(B11:B12)</f>
        <v>1001</v>
      </c>
      <c r="C10" s="132">
        <f t="shared" si="3"/>
        <v>1141</v>
      </c>
      <c r="D10" s="132">
        <f t="shared" si="3"/>
        <v>1141</v>
      </c>
      <c r="E10" s="132">
        <f t="shared" si="3"/>
        <v>1141</v>
      </c>
      <c r="F10" s="132">
        <f t="shared" si="3"/>
        <v>1141</v>
      </c>
      <c r="G10" s="133">
        <f t="shared" si="3"/>
        <v>105</v>
      </c>
      <c r="H10" s="134">
        <f t="shared" si="2"/>
        <v>100</v>
      </c>
      <c r="I10" s="134">
        <f>ROUND((F10-G10)/G10*100,2)</f>
        <v>986.67</v>
      </c>
    </row>
    <row r="11" s="100" customFormat="1" customHeight="1" spans="1:9">
      <c r="A11" s="135" t="s">
        <v>86</v>
      </c>
      <c r="B11" s="142"/>
      <c r="C11" s="142">
        <v>140</v>
      </c>
      <c r="D11" s="142">
        <v>140</v>
      </c>
      <c r="E11" s="142">
        <v>140</v>
      </c>
      <c r="F11" s="142">
        <v>140</v>
      </c>
      <c r="G11" s="143">
        <v>105</v>
      </c>
      <c r="H11" s="140">
        <f t="shared" si="2"/>
        <v>100</v>
      </c>
      <c r="I11" s="140">
        <f>ROUND((F11-G11)/G11*100,2)</f>
        <v>33.33</v>
      </c>
    </row>
    <row r="12" s="100" customFormat="1" customHeight="1" spans="1:9">
      <c r="A12" s="135" t="s">
        <v>923</v>
      </c>
      <c r="B12" s="142">
        <v>1001</v>
      </c>
      <c r="C12" s="142">
        <v>1001</v>
      </c>
      <c r="D12" s="142">
        <v>1001</v>
      </c>
      <c r="E12" s="142">
        <v>1001</v>
      </c>
      <c r="F12" s="142">
        <v>1001</v>
      </c>
      <c r="G12" s="143"/>
      <c r="H12" s="140">
        <f t="shared" si="2"/>
        <v>100</v>
      </c>
      <c r="I12" s="140"/>
    </row>
    <row r="13" ht="36" spans="1:9">
      <c r="A13" s="123" t="s">
        <v>899</v>
      </c>
      <c r="B13" s="124" t="s">
        <v>52</v>
      </c>
      <c r="C13" s="124" t="s">
        <v>53</v>
      </c>
      <c r="D13" s="124" t="s">
        <v>54</v>
      </c>
      <c r="E13" s="124" t="s">
        <v>22</v>
      </c>
      <c r="F13" s="124" t="s">
        <v>23</v>
      </c>
      <c r="G13" s="125" t="s">
        <v>55</v>
      </c>
      <c r="H13" s="126" t="s">
        <v>57</v>
      </c>
      <c r="I13" s="126" t="s">
        <v>58</v>
      </c>
    </row>
    <row r="14" customHeight="1" spans="1:9">
      <c r="A14" s="144" t="s">
        <v>59</v>
      </c>
      <c r="B14" s="128">
        <f t="shared" ref="B14:G14" si="4">SUM(B15,B20)</f>
        <v>10501</v>
      </c>
      <c r="C14" s="128">
        <f t="shared" si="4"/>
        <v>33258</v>
      </c>
      <c r="D14" s="128">
        <f t="shared" si="4"/>
        <v>33348</v>
      </c>
      <c r="E14" s="128">
        <f t="shared" si="4"/>
        <v>33348</v>
      </c>
      <c r="F14" s="128">
        <f t="shared" si="4"/>
        <v>33348</v>
      </c>
      <c r="G14" s="129">
        <f t="shared" si="4"/>
        <v>15106</v>
      </c>
      <c r="H14" s="130">
        <f>IFERROR(ROUND(F14/D14*100,2)," ")</f>
        <v>100</v>
      </c>
      <c r="I14" s="130">
        <f>ROUND((F14-G14)/G14*100,2)</f>
        <v>120.76</v>
      </c>
    </row>
    <row r="15" customHeight="1" spans="1:9">
      <c r="A15" s="145" t="s">
        <v>821</v>
      </c>
      <c r="B15" s="132">
        <f t="shared" ref="B15:G15" si="5">SUM(B16:B19)</f>
        <v>10501</v>
      </c>
      <c r="C15" s="132">
        <f t="shared" si="5"/>
        <v>13258</v>
      </c>
      <c r="D15" s="132">
        <f t="shared" si="5"/>
        <v>8348</v>
      </c>
      <c r="E15" s="132">
        <f t="shared" si="5"/>
        <v>8100</v>
      </c>
      <c r="F15" s="132">
        <f t="shared" si="5"/>
        <v>8100</v>
      </c>
      <c r="G15" s="133">
        <f t="shared" si="5"/>
        <v>5475</v>
      </c>
      <c r="H15" s="134">
        <f>IFERROR(ROUND(F15/D15*100,2)," ")</f>
        <v>97.03</v>
      </c>
      <c r="I15" s="134">
        <f>ROUND((F15-G15)/G15*100,2)</f>
        <v>47.95</v>
      </c>
    </row>
    <row r="16" customHeight="1" spans="1:9">
      <c r="A16" s="146" t="s">
        <v>924</v>
      </c>
      <c r="B16" s="147"/>
      <c r="C16" s="137"/>
      <c r="D16" s="137"/>
      <c r="E16" s="137"/>
      <c r="F16" s="137"/>
      <c r="G16" s="139">
        <v>4813</v>
      </c>
      <c r="H16" s="148" t="str">
        <f>IFERROR(ROUND(F16/D16*100,2)," ")</f>
        <v> </v>
      </c>
      <c r="I16" s="148"/>
    </row>
    <row r="17" customHeight="1" spans="1:9">
      <c r="A17" s="146" t="s">
        <v>925</v>
      </c>
      <c r="B17" s="149">
        <v>10501</v>
      </c>
      <c r="C17" s="150">
        <v>13258</v>
      </c>
      <c r="D17" s="150">
        <v>8248</v>
      </c>
      <c r="E17" s="150">
        <v>8000</v>
      </c>
      <c r="F17" s="150">
        <v>8000</v>
      </c>
      <c r="G17" s="151">
        <v>600</v>
      </c>
      <c r="H17" s="148">
        <f>IFERROR(ROUND(F17/D17*100,2)," ")</f>
        <v>96.99</v>
      </c>
      <c r="I17" s="148">
        <f>ROUND((F17-G17)/G17*100,2)</f>
        <v>1233.33</v>
      </c>
    </row>
    <row r="18" customHeight="1" spans="1:9">
      <c r="A18" s="146" t="s">
        <v>926</v>
      </c>
      <c r="B18" s="149"/>
      <c r="C18" s="150"/>
      <c r="D18" s="150">
        <v>100</v>
      </c>
      <c r="E18" s="150">
        <v>100</v>
      </c>
      <c r="F18" s="150">
        <v>100</v>
      </c>
      <c r="G18" s="151">
        <v>62</v>
      </c>
      <c r="H18" s="148">
        <f t="shared" ref="H18:H23" si="6">IFERROR(ROUND(F18/D18*100,2)," ")</f>
        <v>100</v>
      </c>
      <c r="I18" s="148">
        <f>ROUND((F18-G18)/G18*100,2)</f>
        <v>61.29</v>
      </c>
    </row>
    <row r="19" ht="27" customHeight="1" spans="1:9">
      <c r="A19" s="152" t="s">
        <v>927</v>
      </c>
      <c r="B19" s="73"/>
      <c r="C19" s="73"/>
      <c r="D19" s="138"/>
      <c r="E19" s="68"/>
      <c r="F19" s="138"/>
      <c r="G19" s="151"/>
      <c r="H19" s="148" t="str">
        <f t="shared" si="6"/>
        <v> </v>
      </c>
      <c r="I19" s="148"/>
    </row>
    <row r="20" customHeight="1" spans="1:9">
      <c r="A20" s="132" t="s">
        <v>832</v>
      </c>
      <c r="B20" s="132">
        <f t="shared" ref="B20:G20" si="7">SUM(B21:B23)</f>
        <v>0</v>
      </c>
      <c r="C20" s="132">
        <f t="shared" si="7"/>
        <v>20000</v>
      </c>
      <c r="D20" s="132">
        <f t="shared" si="7"/>
        <v>25000</v>
      </c>
      <c r="E20" s="132">
        <f t="shared" si="7"/>
        <v>25248</v>
      </c>
      <c r="F20" s="132">
        <f t="shared" si="7"/>
        <v>25248</v>
      </c>
      <c r="G20" s="133">
        <f t="shared" si="7"/>
        <v>9631</v>
      </c>
      <c r="H20" s="153">
        <f t="shared" si="6"/>
        <v>100.99</v>
      </c>
      <c r="I20" s="153">
        <f>ROUND((F20-G20)/G20*100,2)</f>
        <v>162.15</v>
      </c>
    </row>
    <row r="21" customHeight="1" spans="1:9">
      <c r="A21" s="146" t="s">
        <v>928</v>
      </c>
      <c r="B21" s="142"/>
      <c r="C21" s="142"/>
      <c r="D21" s="142"/>
      <c r="E21" s="142"/>
      <c r="F21" s="142"/>
      <c r="G21" s="143">
        <v>8630</v>
      </c>
      <c r="H21" s="148" t="str">
        <f t="shared" si="6"/>
        <v> </v>
      </c>
      <c r="I21" s="148"/>
    </row>
    <row r="22" customHeight="1" spans="1:9">
      <c r="A22" s="146" t="s">
        <v>929</v>
      </c>
      <c r="B22" s="142"/>
      <c r="C22" s="142">
        <v>20000</v>
      </c>
      <c r="D22" s="142">
        <v>25000</v>
      </c>
      <c r="E22" s="142">
        <v>25000</v>
      </c>
      <c r="F22" s="142">
        <v>25000</v>
      </c>
      <c r="G22" s="143"/>
      <c r="H22" s="148">
        <f t="shared" si="6"/>
        <v>100</v>
      </c>
      <c r="I22" s="148"/>
    </row>
    <row r="23" customHeight="1" spans="1:9">
      <c r="A23" s="146" t="s">
        <v>930</v>
      </c>
      <c r="B23" s="154"/>
      <c r="C23" s="154"/>
      <c r="D23" s="154"/>
      <c r="E23" s="142">
        <v>248</v>
      </c>
      <c r="F23" s="142">
        <v>248</v>
      </c>
      <c r="G23" s="143">
        <v>1001</v>
      </c>
      <c r="H23" s="148" t="str">
        <f t="shared" si="6"/>
        <v> </v>
      </c>
      <c r="I23" s="148"/>
    </row>
  </sheetData>
  <mergeCells count="2">
    <mergeCell ref="A1:B1"/>
    <mergeCell ref="A2:I2"/>
  </mergeCells>
  <printOptions horizontalCentered="1"/>
  <pageMargins left="0.161111111111111" right="0.161111111111111" top="0.786805555555556" bottom="0.786805555555556" header="0.393055555555556" footer="0.393055555555556"/>
  <pageSetup paperSize="9" scale="95" orientation="portrait" horizontalDpi="600"/>
  <headerFooter>
    <oddFooter>&amp;C第 &amp;P 页，共 &amp;N 页</odd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O8"/>
  <sheetViews>
    <sheetView workbookViewId="0">
      <selection activeCell="T35" sqref="T35"/>
    </sheetView>
  </sheetViews>
  <sheetFormatPr defaultColWidth="9" defaultRowHeight="14.25" outlineLevelRow="7"/>
  <cols>
    <col min="1" max="1" width="15.5" style="99" customWidth="1"/>
    <col min="2" max="2" width="9.25" style="99" customWidth="1"/>
    <col min="3" max="3" width="8.375" style="99" customWidth="1"/>
    <col min="4" max="4" width="7.25" style="99" customWidth="1"/>
    <col min="5" max="5" width="14.625" style="99" hidden="1" customWidth="1"/>
    <col min="6" max="6" width="13.125" style="99" customWidth="1"/>
    <col min="7" max="7" width="8.375" style="99" customWidth="1"/>
    <col min="8" max="8" width="18.125" style="99" customWidth="1"/>
    <col min="9" max="9" width="8.75" style="99" customWidth="1"/>
    <col min="10" max="10" width="7" style="99" customWidth="1"/>
    <col min="11" max="11" width="8.375" style="99" customWidth="1"/>
    <col min="12" max="12" width="13.875" style="99" hidden="1" customWidth="1"/>
    <col min="13" max="13" width="13.875" style="99" customWidth="1"/>
    <col min="14" max="14" width="8.375" style="99" customWidth="1"/>
    <col min="15" max="16384" width="9" style="99"/>
  </cols>
  <sheetData>
    <row r="1" s="99" customFormat="1" ht="18.75" spans="1:2">
      <c r="A1" s="87" t="s">
        <v>931</v>
      </c>
      <c r="B1" s="101"/>
    </row>
    <row r="3" s="100" customFormat="1" ht="32" customHeight="1" spans="1:14">
      <c r="A3" s="102" t="s">
        <v>932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</row>
    <row r="4" s="100" customFormat="1" ht="22.5" customHeight="1" spans="2:14">
      <c r="B4" s="103"/>
      <c r="C4" s="103"/>
      <c r="D4" s="103"/>
      <c r="E4" s="103"/>
      <c r="F4" s="103"/>
      <c r="G4" s="104"/>
      <c r="H4" s="103"/>
      <c r="I4" s="103"/>
      <c r="J4" s="113" t="s">
        <v>20</v>
      </c>
      <c r="K4" s="114"/>
      <c r="L4" s="114"/>
      <c r="M4" s="114"/>
      <c r="N4" s="104"/>
    </row>
    <row r="5" s="100" customFormat="1" ht="30" customHeight="1" spans="1:14">
      <c r="A5" s="105" t="s">
        <v>933</v>
      </c>
      <c r="B5" s="105"/>
      <c r="C5" s="105"/>
      <c r="D5" s="105"/>
      <c r="E5" s="105"/>
      <c r="F5" s="105"/>
      <c r="G5" s="105"/>
      <c r="H5" s="106" t="s">
        <v>820</v>
      </c>
      <c r="I5" s="106"/>
      <c r="J5" s="106"/>
      <c r="K5" s="106"/>
      <c r="L5" s="106"/>
      <c r="M5" s="106"/>
      <c r="N5" s="106"/>
    </row>
    <row r="6" s="100" customFormat="1" ht="36" customHeight="1" spans="1:14">
      <c r="A6" s="107" t="s">
        <v>934</v>
      </c>
      <c r="B6" s="108" t="s">
        <v>52</v>
      </c>
      <c r="C6" s="108" t="s">
        <v>54</v>
      </c>
      <c r="D6" s="108" t="s">
        <v>23</v>
      </c>
      <c r="E6" s="109" t="s">
        <v>935</v>
      </c>
      <c r="F6" s="110" t="s">
        <v>57</v>
      </c>
      <c r="G6" s="111" t="s">
        <v>936</v>
      </c>
      <c r="H6" s="108" t="s">
        <v>937</v>
      </c>
      <c r="I6" s="108" t="s">
        <v>52</v>
      </c>
      <c r="J6" s="108" t="s">
        <v>54</v>
      </c>
      <c r="K6" s="108" t="s">
        <v>23</v>
      </c>
      <c r="L6" s="109" t="s">
        <v>935</v>
      </c>
      <c r="M6" s="110" t="s">
        <v>57</v>
      </c>
      <c r="N6" s="111" t="s">
        <v>936</v>
      </c>
    </row>
    <row r="7" s="100" customFormat="1" ht="30" customHeight="1" spans="1:15">
      <c r="A7" s="107"/>
      <c r="B7" s="108"/>
      <c r="C7" s="108"/>
      <c r="D7" s="108"/>
      <c r="E7" s="109"/>
      <c r="F7" s="110"/>
      <c r="G7" s="111"/>
      <c r="H7" s="108"/>
      <c r="I7" s="108"/>
      <c r="J7" s="108"/>
      <c r="K7" s="108"/>
      <c r="L7" s="109"/>
      <c r="M7" s="110"/>
      <c r="N7" s="111"/>
      <c r="O7" s="115"/>
    </row>
    <row r="8" s="100" customFormat="1" ht="26.25" customHeight="1" spans="1:14">
      <c r="A8" s="112" t="s">
        <v>938</v>
      </c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</row>
  </sheetData>
  <mergeCells count="6">
    <mergeCell ref="A1:B1"/>
    <mergeCell ref="A3:N3"/>
    <mergeCell ref="J4:K4"/>
    <mergeCell ref="A5:G5"/>
    <mergeCell ref="H5:N5"/>
    <mergeCell ref="A8:N8"/>
  </mergeCells>
  <printOptions horizontalCentered="1"/>
  <pageMargins left="0.0826388888888889" right="0.0826388888888889" top="1" bottom="1" header="0.5" footer="0.5"/>
  <pageSetup paperSize="9" orientation="landscape" horizontalDpi="600"/>
  <headerFooter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G6"/>
  <sheetViews>
    <sheetView workbookViewId="0">
      <selection activeCell="H14" sqref="H14"/>
    </sheetView>
  </sheetViews>
  <sheetFormatPr defaultColWidth="9" defaultRowHeight="14.25" outlineLevelRow="5" outlineLevelCol="6"/>
  <cols>
    <col min="1" max="1" width="19.25" customWidth="1"/>
    <col min="2" max="7" width="15.625" style="86" customWidth="1"/>
  </cols>
  <sheetData>
    <row r="1" ht="18.75" spans="1:2">
      <c r="A1" s="87" t="s">
        <v>939</v>
      </c>
      <c r="B1" s="88"/>
    </row>
    <row r="2" ht="29" customHeight="1" spans="1:7">
      <c r="A2" s="89" t="s">
        <v>940</v>
      </c>
      <c r="B2" s="90"/>
      <c r="C2" s="90"/>
      <c r="D2" s="90"/>
      <c r="E2" s="90"/>
      <c r="F2" s="90"/>
      <c r="G2" s="90"/>
    </row>
    <row r="3" ht="25" customHeight="1" spans="1:7">
      <c r="A3" s="91"/>
      <c r="B3" s="92"/>
      <c r="C3" s="93"/>
      <c r="D3" s="93"/>
      <c r="E3" s="93"/>
      <c r="F3" s="93"/>
      <c r="G3" s="92" t="s">
        <v>941</v>
      </c>
    </row>
    <row r="4" ht="28" customHeight="1" spans="1:7">
      <c r="A4" s="94" t="s">
        <v>942</v>
      </c>
      <c r="B4" s="95" t="s">
        <v>943</v>
      </c>
      <c r="C4" s="95"/>
      <c r="D4" s="95"/>
      <c r="E4" s="95" t="s">
        <v>944</v>
      </c>
      <c r="F4" s="95"/>
      <c r="G4" s="95"/>
    </row>
    <row r="5" ht="28" customHeight="1" spans="1:7">
      <c r="A5" s="94"/>
      <c r="B5" s="95" t="s">
        <v>775</v>
      </c>
      <c r="C5" s="95" t="s">
        <v>945</v>
      </c>
      <c r="D5" s="95" t="s">
        <v>946</v>
      </c>
      <c r="E5" s="95" t="s">
        <v>775</v>
      </c>
      <c r="F5" s="95" t="s">
        <v>945</v>
      </c>
      <c r="G5" s="95" t="s">
        <v>946</v>
      </c>
    </row>
    <row r="6" ht="28" customHeight="1" spans="1:7">
      <c r="A6" s="96" t="s">
        <v>947</v>
      </c>
      <c r="B6" s="97">
        <v>233.8</v>
      </c>
      <c r="C6" s="98">
        <v>73.4</v>
      </c>
      <c r="D6" s="98">
        <v>160.4</v>
      </c>
      <c r="E6" s="97">
        <f>F6+G6</f>
        <v>233.73</v>
      </c>
      <c r="F6" s="98">
        <v>73.35</v>
      </c>
      <c r="G6" s="98">
        <v>160.38</v>
      </c>
    </row>
  </sheetData>
  <mergeCells count="5">
    <mergeCell ref="A1:B1"/>
    <mergeCell ref="A2:G2"/>
    <mergeCell ref="B4:D4"/>
    <mergeCell ref="E4:G4"/>
    <mergeCell ref="A4:A5"/>
  </mergeCells>
  <printOptions horizontalCentered="1"/>
  <pageMargins left="0.161111111111111" right="0.161111111111111" top="1" bottom="1" header="0.5" footer="0.5"/>
  <pageSetup paperSize="9" orientation="landscape" horizontalDpi="600"/>
  <headerFooter>
    <oddFooter>&amp;C第 &amp;P 页，共 &amp;N 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F66"/>
  <sheetViews>
    <sheetView workbookViewId="0">
      <selection activeCell="D47" sqref="D47"/>
    </sheetView>
  </sheetViews>
  <sheetFormatPr defaultColWidth="9" defaultRowHeight="14.25" outlineLevelCol="5"/>
  <cols>
    <col min="1" max="1" width="9.125" style="23" customWidth="1"/>
    <col min="2" max="2" width="43.125" style="23" customWidth="1"/>
    <col min="3" max="3" width="14" style="23" customWidth="1"/>
    <col min="4" max="4" width="20.5" style="23" customWidth="1"/>
    <col min="5" max="5" width="12.125" style="24" customWidth="1"/>
    <col min="6" max="6" width="45" style="25" customWidth="1"/>
    <col min="7" max="16384" width="9" style="23"/>
  </cols>
  <sheetData>
    <row r="1" ht="18.75" spans="1:1">
      <c r="A1" s="26" t="s">
        <v>948</v>
      </c>
    </row>
    <row r="2" s="20" customFormat="1" ht="25.5" spans="1:6">
      <c r="A2" s="27" t="s">
        <v>949</v>
      </c>
      <c r="B2" s="27"/>
      <c r="C2" s="27"/>
      <c r="D2" s="27"/>
      <c r="E2" s="28"/>
      <c r="F2" s="27"/>
    </row>
    <row r="3" s="21" customFormat="1" ht="19.5" spans="1:6">
      <c r="A3" s="29"/>
      <c r="B3" s="29"/>
      <c r="C3" s="29"/>
      <c r="D3" s="30"/>
      <c r="E3" s="31"/>
      <c r="F3" s="32" t="s">
        <v>20</v>
      </c>
    </row>
    <row r="4" s="20" customFormat="1" ht="21" customHeight="1" spans="1:6">
      <c r="A4" s="33" t="s">
        <v>950</v>
      </c>
      <c r="B4" s="34" t="s">
        <v>951</v>
      </c>
      <c r="C4" s="34" t="s">
        <v>952</v>
      </c>
      <c r="D4" s="34" t="s">
        <v>953</v>
      </c>
      <c r="E4" s="35" t="s">
        <v>954</v>
      </c>
      <c r="F4" s="36" t="s">
        <v>900</v>
      </c>
    </row>
    <row r="5" s="20" customFormat="1" ht="19.5" customHeight="1" spans="1:6">
      <c r="A5" s="37" t="s">
        <v>780</v>
      </c>
      <c r="B5" s="38"/>
      <c r="C5" s="38"/>
      <c r="D5" s="38"/>
      <c r="E5" s="38">
        <f>SUM(E6,E44,E49,E59)</f>
        <v>470000</v>
      </c>
      <c r="F5" s="39" t="s">
        <v>955</v>
      </c>
    </row>
    <row r="6" s="20" customFormat="1" ht="19.5" customHeight="1" spans="1:6">
      <c r="A6" s="40" t="s">
        <v>956</v>
      </c>
      <c r="B6" s="41"/>
      <c r="C6" s="41"/>
      <c r="D6" s="41"/>
      <c r="E6" s="42">
        <f>SUM(E7:E43)</f>
        <v>193800</v>
      </c>
      <c r="F6" s="43" t="s">
        <v>957</v>
      </c>
    </row>
    <row r="7" s="22" customFormat="1" ht="24" customHeight="1" spans="1:6">
      <c r="A7" s="44" t="s">
        <v>958</v>
      </c>
      <c r="B7" s="45" t="s">
        <v>959</v>
      </c>
      <c r="C7" s="46" t="s">
        <v>960</v>
      </c>
      <c r="D7" s="47" t="s">
        <v>961</v>
      </c>
      <c r="E7" s="48">
        <v>3000</v>
      </c>
      <c r="F7" s="49" t="s">
        <v>962</v>
      </c>
    </row>
    <row r="8" s="22" customFormat="1" ht="24" customHeight="1" spans="1:6">
      <c r="A8" s="44" t="s">
        <v>958</v>
      </c>
      <c r="B8" s="45" t="s">
        <v>963</v>
      </c>
      <c r="C8" s="46" t="s">
        <v>964</v>
      </c>
      <c r="D8" s="47" t="s">
        <v>965</v>
      </c>
      <c r="E8" s="48">
        <v>13000</v>
      </c>
      <c r="F8" s="49" t="s">
        <v>966</v>
      </c>
    </row>
    <row r="9" s="22" customFormat="1" ht="24" customHeight="1" spans="1:6">
      <c r="A9" s="44" t="s">
        <v>958</v>
      </c>
      <c r="B9" s="45" t="s">
        <v>967</v>
      </c>
      <c r="C9" s="46" t="s">
        <v>960</v>
      </c>
      <c r="D9" s="47" t="s">
        <v>968</v>
      </c>
      <c r="E9" s="48">
        <v>4000</v>
      </c>
      <c r="F9" s="49" t="s">
        <v>962</v>
      </c>
    </row>
    <row r="10" s="22" customFormat="1" ht="24" customHeight="1" spans="1:6">
      <c r="A10" s="44" t="s">
        <v>958</v>
      </c>
      <c r="B10" s="45" t="s">
        <v>963</v>
      </c>
      <c r="C10" s="46" t="s">
        <v>964</v>
      </c>
      <c r="D10" s="47" t="s">
        <v>965</v>
      </c>
      <c r="E10" s="50">
        <v>10000</v>
      </c>
      <c r="F10" s="49" t="s">
        <v>966</v>
      </c>
    </row>
    <row r="11" s="22" customFormat="1" ht="24" customHeight="1" spans="1:6">
      <c r="A11" s="44" t="s">
        <v>958</v>
      </c>
      <c r="B11" s="45" t="s">
        <v>969</v>
      </c>
      <c r="C11" s="51" t="s">
        <v>970</v>
      </c>
      <c r="D11" s="45" t="s">
        <v>971</v>
      </c>
      <c r="E11" s="50">
        <v>2000</v>
      </c>
      <c r="F11" s="49" t="s">
        <v>972</v>
      </c>
    </row>
    <row r="12" s="22" customFormat="1" ht="24" customHeight="1" spans="1:6">
      <c r="A12" s="44" t="s">
        <v>958</v>
      </c>
      <c r="B12" s="45" t="s">
        <v>973</v>
      </c>
      <c r="C12" s="46" t="s">
        <v>974</v>
      </c>
      <c r="D12" s="47" t="s">
        <v>975</v>
      </c>
      <c r="E12" s="50">
        <v>2856</v>
      </c>
      <c r="F12" s="49" t="s">
        <v>976</v>
      </c>
    </row>
    <row r="13" s="22" customFormat="1" ht="24" customHeight="1" spans="1:6">
      <c r="A13" s="44" t="s">
        <v>958</v>
      </c>
      <c r="B13" s="45" t="s">
        <v>977</v>
      </c>
      <c r="C13" s="46" t="s">
        <v>974</v>
      </c>
      <c r="D13" s="47" t="s">
        <v>975</v>
      </c>
      <c r="E13" s="52">
        <v>878.85</v>
      </c>
      <c r="F13" s="49" t="s">
        <v>978</v>
      </c>
    </row>
    <row r="14" s="22" customFormat="1" ht="24" customHeight="1" spans="1:6">
      <c r="A14" s="44" t="s">
        <v>958</v>
      </c>
      <c r="B14" s="45" t="s">
        <v>979</v>
      </c>
      <c r="C14" s="46" t="s">
        <v>974</v>
      </c>
      <c r="D14" s="47" t="s">
        <v>980</v>
      </c>
      <c r="E14" s="50">
        <v>1050</v>
      </c>
      <c r="F14" s="49" t="s">
        <v>978</v>
      </c>
    </row>
    <row r="15" s="22" customFormat="1" ht="24" customHeight="1" spans="1:6">
      <c r="A15" s="44" t="s">
        <v>958</v>
      </c>
      <c r="B15" s="45" t="s">
        <v>981</v>
      </c>
      <c r="C15" s="46" t="s">
        <v>974</v>
      </c>
      <c r="D15" s="47" t="s">
        <v>980</v>
      </c>
      <c r="E15" s="50">
        <v>94</v>
      </c>
      <c r="F15" s="49" t="s">
        <v>978</v>
      </c>
    </row>
    <row r="16" s="22" customFormat="1" ht="24" customHeight="1" spans="1:6">
      <c r="A16" s="44" t="s">
        <v>958</v>
      </c>
      <c r="B16" s="45" t="s">
        <v>982</v>
      </c>
      <c r="C16" s="46" t="s">
        <v>974</v>
      </c>
      <c r="D16" s="47" t="s">
        <v>983</v>
      </c>
      <c r="E16" s="50">
        <v>3189</v>
      </c>
      <c r="F16" s="49" t="s">
        <v>978</v>
      </c>
    </row>
    <row r="17" s="22" customFormat="1" ht="24" customHeight="1" spans="1:6">
      <c r="A17" s="44" t="s">
        <v>958</v>
      </c>
      <c r="B17" s="45" t="s">
        <v>984</v>
      </c>
      <c r="C17" s="46" t="s">
        <v>974</v>
      </c>
      <c r="D17" s="47" t="s">
        <v>983</v>
      </c>
      <c r="E17" s="50">
        <v>2375</v>
      </c>
      <c r="F17" s="49" t="s">
        <v>978</v>
      </c>
    </row>
    <row r="18" s="22" customFormat="1" ht="24" customHeight="1" spans="1:6">
      <c r="A18" s="44" t="s">
        <v>958</v>
      </c>
      <c r="B18" s="45" t="s">
        <v>985</v>
      </c>
      <c r="C18" s="46" t="s">
        <v>974</v>
      </c>
      <c r="D18" s="47" t="s">
        <v>986</v>
      </c>
      <c r="E18" s="50">
        <v>30</v>
      </c>
      <c r="F18" s="49" t="s">
        <v>978</v>
      </c>
    </row>
    <row r="19" s="22" customFormat="1" ht="24" customHeight="1" spans="1:6">
      <c r="A19" s="44" t="s">
        <v>958</v>
      </c>
      <c r="B19" s="45" t="s">
        <v>987</v>
      </c>
      <c r="C19" s="46" t="s">
        <v>974</v>
      </c>
      <c r="D19" s="47" t="s">
        <v>986</v>
      </c>
      <c r="E19" s="50">
        <v>475</v>
      </c>
      <c r="F19" s="49" t="s">
        <v>978</v>
      </c>
    </row>
    <row r="20" s="22" customFormat="1" ht="24" customHeight="1" spans="1:6">
      <c r="A20" s="44" t="s">
        <v>958</v>
      </c>
      <c r="B20" s="45" t="s">
        <v>988</v>
      </c>
      <c r="C20" s="46" t="s">
        <v>974</v>
      </c>
      <c r="D20" s="47" t="s">
        <v>989</v>
      </c>
      <c r="E20" s="50">
        <v>153</v>
      </c>
      <c r="F20" s="49" t="s">
        <v>978</v>
      </c>
    </row>
    <row r="21" s="22" customFormat="1" ht="24" customHeight="1" spans="1:6">
      <c r="A21" s="44" t="s">
        <v>958</v>
      </c>
      <c r="B21" s="45" t="s">
        <v>990</v>
      </c>
      <c r="C21" s="46" t="s">
        <v>974</v>
      </c>
      <c r="D21" s="47" t="s">
        <v>989</v>
      </c>
      <c r="E21" s="53">
        <v>155</v>
      </c>
      <c r="F21" s="49" t="s">
        <v>978</v>
      </c>
    </row>
    <row r="22" s="22" customFormat="1" ht="24" customHeight="1" spans="1:6">
      <c r="A22" s="44" t="s">
        <v>958</v>
      </c>
      <c r="B22" s="45" t="s">
        <v>991</v>
      </c>
      <c r="C22" s="46" t="s">
        <v>974</v>
      </c>
      <c r="D22" s="47" t="s">
        <v>989</v>
      </c>
      <c r="E22" s="54">
        <v>185</v>
      </c>
      <c r="F22" s="49" t="s">
        <v>978</v>
      </c>
    </row>
    <row r="23" s="22" customFormat="1" ht="24" customHeight="1" spans="1:6">
      <c r="A23" s="44" t="s">
        <v>958</v>
      </c>
      <c r="B23" s="45" t="s">
        <v>992</v>
      </c>
      <c r="C23" s="46" t="s">
        <v>993</v>
      </c>
      <c r="D23" s="47" t="s">
        <v>986</v>
      </c>
      <c r="E23" s="54">
        <v>372</v>
      </c>
      <c r="F23" s="49" t="s">
        <v>978</v>
      </c>
    </row>
    <row r="24" s="22" customFormat="1" ht="24" customHeight="1" spans="1:6">
      <c r="A24" s="44" t="s">
        <v>958</v>
      </c>
      <c r="B24" s="45" t="s">
        <v>994</v>
      </c>
      <c r="C24" s="46" t="s">
        <v>974</v>
      </c>
      <c r="D24" s="47" t="s">
        <v>989</v>
      </c>
      <c r="E24" s="54">
        <v>130</v>
      </c>
      <c r="F24" s="49" t="s">
        <v>978</v>
      </c>
    </row>
    <row r="25" s="22" customFormat="1" ht="24" customHeight="1" spans="1:6">
      <c r="A25" s="44" t="s">
        <v>958</v>
      </c>
      <c r="B25" s="45" t="s">
        <v>995</v>
      </c>
      <c r="C25" s="46" t="s">
        <v>993</v>
      </c>
      <c r="D25" s="47" t="s">
        <v>996</v>
      </c>
      <c r="E25" s="55">
        <v>242.63</v>
      </c>
      <c r="F25" s="49" t="s">
        <v>978</v>
      </c>
    </row>
    <row r="26" s="22" customFormat="1" ht="24" customHeight="1" spans="1:6">
      <c r="A26" s="44" t="s">
        <v>958</v>
      </c>
      <c r="B26" s="45" t="s">
        <v>997</v>
      </c>
      <c r="C26" s="46" t="s">
        <v>993</v>
      </c>
      <c r="D26" s="47" t="s">
        <v>998</v>
      </c>
      <c r="E26" s="54">
        <v>599</v>
      </c>
      <c r="F26" s="49" t="s">
        <v>978</v>
      </c>
    </row>
    <row r="27" s="22" customFormat="1" ht="24" customHeight="1" spans="1:6">
      <c r="A27" s="44" t="s">
        <v>958</v>
      </c>
      <c r="B27" s="45" t="s">
        <v>999</v>
      </c>
      <c r="C27" s="46" t="s">
        <v>1000</v>
      </c>
      <c r="D27" s="47" t="s">
        <v>968</v>
      </c>
      <c r="E27" s="55">
        <v>635.52</v>
      </c>
      <c r="F27" s="49" t="s">
        <v>978</v>
      </c>
    </row>
    <row r="28" s="22" customFormat="1" ht="24" customHeight="1" spans="1:6">
      <c r="A28" s="44" t="s">
        <v>958</v>
      </c>
      <c r="B28" s="45" t="s">
        <v>1001</v>
      </c>
      <c r="C28" s="46" t="s">
        <v>964</v>
      </c>
      <c r="D28" s="47" t="s">
        <v>1002</v>
      </c>
      <c r="E28" s="54">
        <v>180</v>
      </c>
      <c r="F28" s="49" t="s">
        <v>966</v>
      </c>
    </row>
    <row r="29" s="22" customFormat="1" ht="24" customHeight="1" spans="1:6">
      <c r="A29" s="44" t="s">
        <v>1003</v>
      </c>
      <c r="B29" s="45" t="s">
        <v>1004</v>
      </c>
      <c r="C29" s="46" t="s">
        <v>1005</v>
      </c>
      <c r="D29" s="47" t="s">
        <v>1006</v>
      </c>
      <c r="E29" s="56">
        <v>5000</v>
      </c>
      <c r="F29" s="57" t="s">
        <v>1007</v>
      </c>
    </row>
    <row r="30" s="22" customFormat="1" ht="24" customHeight="1" spans="1:6">
      <c r="A30" s="44" t="s">
        <v>1003</v>
      </c>
      <c r="B30" s="45" t="s">
        <v>1008</v>
      </c>
      <c r="C30" s="46" t="s">
        <v>964</v>
      </c>
      <c r="D30" s="47" t="s">
        <v>1002</v>
      </c>
      <c r="E30" s="56">
        <v>20000</v>
      </c>
      <c r="F30" s="57" t="s">
        <v>1007</v>
      </c>
    </row>
    <row r="31" s="22" customFormat="1" ht="24" customHeight="1" spans="1:6">
      <c r="A31" s="44" t="s">
        <v>1003</v>
      </c>
      <c r="B31" s="45" t="s">
        <v>1009</v>
      </c>
      <c r="C31" s="46" t="s">
        <v>964</v>
      </c>
      <c r="D31" s="47" t="s">
        <v>1010</v>
      </c>
      <c r="E31" s="48">
        <v>13000</v>
      </c>
      <c r="F31" s="57" t="s">
        <v>1007</v>
      </c>
    </row>
    <row r="32" s="22" customFormat="1" ht="24" customHeight="1" spans="1:6">
      <c r="A32" s="44" t="s">
        <v>1003</v>
      </c>
      <c r="B32" s="45" t="s">
        <v>1011</v>
      </c>
      <c r="C32" s="46" t="s">
        <v>993</v>
      </c>
      <c r="D32" s="47" t="s">
        <v>983</v>
      </c>
      <c r="E32" s="56">
        <v>10000</v>
      </c>
      <c r="F32" s="57" t="s">
        <v>1007</v>
      </c>
    </row>
    <row r="33" s="22" customFormat="1" ht="24" customHeight="1" spans="1:6">
      <c r="A33" s="44" t="s">
        <v>1003</v>
      </c>
      <c r="B33" s="45" t="s">
        <v>1012</v>
      </c>
      <c r="C33" s="46" t="s">
        <v>993</v>
      </c>
      <c r="D33" s="47" t="s">
        <v>983</v>
      </c>
      <c r="E33" s="56">
        <v>5000</v>
      </c>
      <c r="F33" s="57" t="s">
        <v>1007</v>
      </c>
    </row>
    <row r="34" s="22" customFormat="1" ht="24" customHeight="1" spans="1:6">
      <c r="A34" s="44" t="s">
        <v>1003</v>
      </c>
      <c r="B34" s="45" t="s">
        <v>1013</v>
      </c>
      <c r="C34" s="46" t="s">
        <v>993</v>
      </c>
      <c r="D34" s="47" t="s">
        <v>983</v>
      </c>
      <c r="E34" s="48">
        <v>5200</v>
      </c>
      <c r="F34" s="57" t="s">
        <v>1007</v>
      </c>
    </row>
    <row r="35" s="22" customFormat="1" ht="24" customHeight="1" spans="1:6">
      <c r="A35" s="44" t="s">
        <v>1003</v>
      </c>
      <c r="B35" s="45" t="s">
        <v>1014</v>
      </c>
      <c r="C35" s="51" t="s">
        <v>1015</v>
      </c>
      <c r="D35" s="47" t="s">
        <v>1016</v>
      </c>
      <c r="E35" s="56">
        <v>6000</v>
      </c>
      <c r="F35" s="57" t="s">
        <v>1007</v>
      </c>
    </row>
    <row r="36" s="22" customFormat="1" ht="24" customHeight="1" spans="1:6">
      <c r="A36" s="44" t="s">
        <v>1003</v>
      </c>
      <c r="B36" s="45" t="s">
        <v>1017</v>
      </c>
      <c r="C36" s="46" t="s">
        <v>964</v>
      </c>
      <c r="D36" s="47" t="s">
        <v>965</v>
      </c>
      <c r="E36" s="56">
        <v>20000</v>
      </c>
      <c r="F36" s="57" t="s">
        <v>1007</v>
      </c>
    </row>
    <row r="37" s="22" customFormat="1" ht="24" customHeight="1" spans="1:6">
      <c r="A37" s="44" t="s">
        <v>1003</v>
      </c>
      <c r="B37" s="45" t="s">
        <v>1018</v>
      </c>
      <c r="C37" s="51" t="s">
        <v>1019</v>
      </c>
      <c r="D37" s="47" t="s">
        <v>1020</v>
      </c>
      <c r="E37" s="56">
        <v>5000</v>
      </c>
      <c r="F37" s="57" t="s">
        <v>1007</v>
      </c>
    </row>
    <row r="38" s="22" customFormat="1" ht="24" customHeight="1" spans="1:6">
      <c r="A38" s="44" t="s">
        <v>1003</v>
      </c>
      <c r="B38" s="45" t="s">
        <v>1021</v>
      </c>
      <c r="C38" s="46" t="s">
        <v>1022</v>
      </c>
      <c r="D38" s="47" t="s">
        <v>1023</v>
      </c>
      <c r="E38" s="56">
        <v>2000</v>
      </c>
      <c r="F38" s="57" t="s">
        <v>1007</v>
      </c>
    </row>
    <row r="39" s="22" customFormat="1" ht="24" customHeight="1" spans="1:6">
      <c r="A39" s="44" t="s">
        <v>1003</v>
      </c>
      <c r="B39" s="45" t="s">
        <v>1024</v>
      </c>
      <c r="C39" s="46" t="s">
        <v>1022</v>
      </c>
      <c r="D39" s="47" t="s">
        <v>1023</v>
      </c>
      <c r="E39" s="56">
        <v>4000</v>
      </c>
      <c r="F39" s="57" t="s">
        <v>1007</v>
      </c>
    </row>
    <row r="40" s="22" customFormat="1" ht="24" customHeight="1" spans="1:6">
      <c r="A40" s="58" t="s">
        <v>1003</v>
      </c>
      <c r="B40" s="59" t="s">
        <v>1025</v>
      </c>
      <c r="C40" s="46" t="s">
        <v>974</v>
      </c>
      <c r="D40" s="59" t="s">
        <v>1023</v>
      </c>
      <c r="E40" s="60">
        <v>8000</v>
      </c>
      <c r="F40" s="61" t="s">
        <v>1007</v>
      </c>
    </row>
    <row r="41" s="22" customFormat="1" ht="24" customHeight="1" spans="1:6">
      <c r="A41" s="44" t="s">
        <v>1003</v>
      </c>
      <c r="B41" s="45" t="s">
        <v>1026</v>
      </c>
      <c r="C41" s="46" t="s">
        <v>964</v>
      </c>
      <c r="D41" s="47" t="s">
        <v>1027</v>
      </c>
      <c r="E41" s="56">
        <v>5000</v>
      </c>
      <c r="F41" s="57" t="s">
        <v>1007</v>
      </c>
    </row>
    <row r="42" s="22" customFormat="1" ht="24" customHeight="1" spans="1:6">
      <c r="A42" s="44" t="s">
        <v>1003</v>
      </c>
      <c r="B42" s="45" t="s">
        <v>1028</v>
      </c>
      <c r="C42" s="46" t="s">
        <v>964</v>
      </c>
      <c r="D42" s="47" t="s">
        <v>1029</v>
      </c>
      <c r="E42" s="56">
        <v>10000</v>
      </c>
      <c r="F42" s="57" t="s">
        <v>1007</v>
      </c>
    </row>
    <row r="43" s="22" customFormat="1" ht="24" customHeight="1" spans="1:6">
      <c r="A43" s="44" t="s">
        <v>1003</v>
      </c>
      <c r="B43" s="45" t="s">
        <v>1030</v>
      </c>
      <c r="C43" s="51" t="s">
        <v>960</v>
      </c>
      <c r="D43" s="47" t="s">
        <v>961</v>
      </c>
      <c r="E43" s="62">
        <v>30000</v>
      </c>
      <c r="F43" s="57" t="s">
        <v>1007</v>
      </c>
    </row>
    <row r="44" s="22" customFormat="1" ht="24" customHeight="1" spans="1:6">
      <c r="A44" s="40" t="s">
        <v>1031</v>
      </c>
      <c r="B44" s="41"/>
      <c r="C44" s="41"/>
      <c r="D44" s="41"/>
      <c r="E44" s="63">
        <f>SUM(E45:E48)</f>
        <v>44000</v>
      </c>
      <c r="F44" s="43" t="s">
        <v>1032</v>
      </c>
    </row>
    <row r="45" s="22" customFormat="1" ht="24" customHeight="1" spans="1:6">
      <c r="A45" s="64" t="s">
        <v>1003</v>
      </c>
      <c r="B45" s="65" t="s">
        <v>1033</v>
      </c>
      <c r="C45" s="46" t="s">
        <v>1005</v>
      </c>
      <c r="D45" s="66" t="s">
        <v>1034</v>
      </c>
      <c r="E45" s="67">
        <v>10000</v>
      </c>
      <c r="F45" s="49" t="s">
        <v>1007</v>
      </c>
    </row>
    <row r="46" s="22" customFormat="1" ht="24" customHeight="1" spans="1:6">
      <c r="A46" s="64" t="s">
        <v>1003</v>
      </c>
      <c r="B46" s="65" t="s">
        <v>1035</v>
      </c>
      <c r="C46" s="46" t="s">
        <v>1005</v>
      </c>
      <c r="D46" s="66" t="s">
        <v>1036</v>
      </c>
      <c r="E46" s="67">
        <v>20000</v>
      </c>
      <c r="F46" s="49" t="s">
        <v>1007</v>
      </c>
    </row>
    <row r="47" s="22" customFormat="1" ht="24" customHeight="1" spans="1:6">
      <c r="A47" s="64" t="s">
        <v>1003</v>
      </c>
      <c r="B47" s="65" t="s">
        <v>1037</v>
      </c>
      <c r="C47" s="46" t="s">
        <v>1005</v>
      </c>
      <c r="D47" s="66" t="s">
        <v>1038</v>
      </c>
      <c r="E47" s="67">
        <v>11500</v>
      </c>
      <c r="F47" s="49" t="s">
        <v>1007</v>
      </c>
    </row>
    <row r="48" s="22" customFormat="1" ht="24" customHeight="1" spans="1:6">
      <c r="A48" s="64" t="s">
        <v>1003</v>
      </c>
      <c r="B48" s="65" t="s">
        <v>1039</v>
      </c>
      <c r="C48" s="68" t="s">
        <v>993</v>
      </c>
      <c r="D48" s="66" t="s">
        <v>1038</v>
      </c>
      <c r="E48" s="67">
        <v>2500</v>
      </c>
      <c r="F48" s="49" t="s">
        <v>1007</v>
      </c>
    </row>
    <row r="49" s="22" customFormat="1" ht="24" customHeight="1" spans="1:6">
      <c r="A49" s="40" t="s">
        <v>1040</v>
      </c>
      <c r="B49" s="41"/>
      <c r="C49" s="41"/>
      <c r="D49" s="41"/>
      <c r="E49" s="69">
        <f>SUM(E50:E58)</f>
        <v>172230</v>
      </c>
      <c r="F49" s="43" t="s">
        <v>1041</v>
      </c>
    </row>
    <row r="50" s="22" customFormat="1" ht="24" customHeight="1" spans="1:6">
      <c r="A50" s="64" t="s">
        <v>958</v>
      </c>
      <c r="B50" s="65" t="s">
        <v>1042</v>
      </c>
      <c r="C50" s="46" t="s">
        <v>974</v>
      </c>
      <c r="D50" s="66" t="s">
        <v>1043</v>
      </c>
      <c r="E50" s="70">
        <v>3430</v>
      </c>
      <c r="F50" s="71" t="s">
        <v>978</v>
      </c>
    </row>
    <row r="51" s="22" customFormat="1" ht="24" customHeight="1" spans="1:6">
      <c r="A51" s="64" t="s">
        <v>1003</v>
      </c>
      <c r="B51" s="65" t="s">
        <v>1044</v>
      </c>
      <c r="C51" s="46" t="s">
        <v>1005</v>
      </c>
      <c r="D51" s="66" t="s">
        <v>1043</v>
      </c>
      <c r="E51" s="67">
        <v>18800</v>
      </c>
      <c r="F51" s="49" t="s">
        <v>1007</v>
      </c>
    </row>
    <row r="52" s="22" customFormat="1" ht="24" customHeight="1" spans="1:6">
      <c r="A52" s="64" t="s">
        <v>1003</v>
      </c>
      <c r="B52" s="65" t="s">
        <v>1045</v>
      </c>
      <c r="C52" s="68" t="s">
        <v>993</v>
      </c>
      <c r="D52" s="72" t="s">
        <v>1043</v>
      </c>
      <c r="E52" s="67">
        <v>10000</v>
      </c>
      <c r="F52" s="49" t="s">
        <v>1007</v>
      </c>
    </row>
    <row r="53" s="22" customFormat="1" ht="24" customHeight="1" spans="1:6">
      <c r="A53" s="64" t="s">
        <v>1003</v>
      </c>
      <c r="B53" s="65" t="s">
        <v>1046</v>
      </c>
      <c r="C53" s="68" t="s">
        <v>993</v>
      </c>
      <c r="D53" s="72" t="s">
        <v>1043</v>
      </c>
      <c r="E53" s="73">
        <v>40000</v>
      </c>
      <c r="F53" s="49" t="s">
        <v>1007</v>
      </c>
    </row>
    <row r="54" s="22" customFormat="1" ht="24" customHeight="1" spans="1:6">
      <c r="A54" s="64" t="s">
        <v>1003</v>
      </c>
      <c r="B54" s="65" t="s">
        <v>1047</v>
      </c>
      <c r="C54" s="46" t="s">
        <v>1005</v>
      </c>
      <c r="D54" s="72" t="s">
        <v>1043</v>
      </c>
      <c r="E54" s="73">
        <v>20000</v>
      </c>
      <c r="F54" s="49" t="s">
        <v>1007</v>
      </c>
    </row>
    <row r="55" s="22" customFormat="1" ht="24" customHeight="1" spans="1:6">
      <c r="A55" s="64" t="s">
        <v>1003</v>
      </c>
      <c r="B55" s="65" t="s">
        <v>1048</v>
      </c>
      <c r="C55" s="46" t="s">
        <v>1005</v>
      </c>
      <c r="D55" s="72" t="s">
        <v>1043</v>
      </c>
      <c r="E55" s="73">
        <v>20000</v>
      </c>
      <c r="F55" s="49" t="s">
        <v>1007</v>
      </c>
    </row>
    <row r="56" s="22" customFormat="1" ht="24" customHeight="1" spans="1:6">
      <c r="A56" s="64" t="s">
        <v>1003</v>
      </c>
      <c r="B56" s="65" t="s">
        <v>1049</v>
      </c>
      <c r="C56" s="46" t="s">
        <v>1050</v>
      </c>
      <c r="D56" s="72" t="s">
        <v>1043</v>
      </c>
      <c r="E56" s="73">
        <v>30000</v>
      </c>
      <c r="F56" s="49" t="s">
        <v>1007</v>
      </c>
    </row>
    <row r="57" s="22" customFormat="1" ht="24" customHeight="1" spans="1:6">
      <c r="A57" s="64" t="s">
        <v>1003</v>
      </c>
      <c r="B57" s="65" t="s">
        <v>1051</v>
      </c>
      <c r="C57" s="46" t="s">
        <v>1005</v>
      </c>
      <c r="D57" s="72" t="s">
        <v>1043</v>
      </c>
      <c r="E57" s="73">
        <v>18000</v>
      </c>
      <c r="F57" s="49" t="s">
        <v>1007</v>
      </c>
    </row>
    <row r="58" s="22" customFormat="1" ht="24" customHeight="1" spans="1:6">
      <c r="A58" s="64" t="s">
        <v>1003</v>
      </c>
      <c r="B58" s="65" t="s">
        <v>1052</v>
      </c>
      <c r="C58" s="46" t="s">
        <v>1005</v>
      </c>
      <c r="D58" s="72" t="s">
        <v>1043</v>
      </c>
      <c r="E58" s="73">
        <v>12000</v>
      </c>
      <c r="F58" s="49" t="s">
        <v>1007</v>
      </c>
    </row>
    <row r="59" s="22" customFormat="1" ht="24" customHeight="1" spans="1:6">
      <c r="A59" s="40" t="s">
        <v>1053</v>
      </c>
      <c r="B59" s="41"/>
      <c r="C59" s="41"/>
      <c r="D59" s="41"/>
      <c r="E59" s="69">
        <f>SUM(E60:E66)</f>
        <v>59970</v>
      </c>
      <c r="F59" s="43" t="s">
        <v>1054</v>
      </c>
    </row>
    <row r="60" s="22" customFormat="1" ht="24" customHeight="1" spans="1:6">
      <c r="A60" s="58" t="s">
        <v>958</v>
      </c>
      <c r="B60" s="59" t="s">
        <v>1055</v>
      </c>
      <c r="C60" s="74" t="s">
        <v>1019</v>
      </c>
      <c r="D60" s="59" t="s">
        <v>1056</v>
      </c>
      <c r="E60" s="75">
        <v>970</v>
      </c>
      <c r="F60" s="61" t="s">
        <v>1057</v>
      </c>
    </row>
    <row r="61" s="22" customFormat="1" ht="24" customHeight="1" spans="1:6">
      <c r="A61" s="58" t="s">
        <v>1003</v>
      </c>
      <c r="B61" s="59" t="s">
        <v>1058</v>
      </c>
      <c r="C61" s="46" t="s">
        <v>974</v>
      </c>
      <c r="D61" s="76" t="s">
        <v>1059</v>
      </c>
      <c r="E61" s="77">
        <v>2000</v>
      </c>
      <c r="F61" s="61" t="s">
        <v>1007</v>
      </c>
    </row>
    <row r="62" s="22" customFormat="1" ht="24" customHeight="1" spans="1:6">
      <c r="A62" s="58" t="s">
        <v>1003</v>
      </c>
      <c r="B62" s="59" t="s">
        <v>1060</v>
      </c>
      <c r="C62" s="46" t="s">
        <v>974</v>
      </c>
      <c r="D62" s="76" t="s">
        <v>1059</v>
      </c>
      <c r="E62" s="77">
        <v>8000</v>
      </c>
      <c r="F62" s="61" t="s">
        <v>1007</v>
      </c>
    </row>
    <row r="63" s="22" customFormat="1" ht="24" customHeight="1" spans="1:6">
      <c r="A63" s="78" t="s">
        <v>1003</v>
      </c>
      <c r="B63" s="59" t="s">
        <v>1061</v>
      </c>
      <c r="C63" s="74" t="s">
        <v>1019</v>
      </c>
      <c r="D63" s="76" t="s">
        <v>1062</v>
      </c>
      <c r="E63" s="77">
        <v>15000</v>
      </c>
      <c r="F63" s="61" t="s">
        <v>1007</v>
      </c>
    </row>
    <row r="64" s="22" customFormat="1" ht="24" customHeight="1" spans="1:6">
      <c r="A64" s="58" t="s">
        <v>1003</v>
      </c>
      <c r="B64" s="59" t="s">
        <v>1063</v>
      </c>
      <c r="C64" s="46" t="s">
        <v>1005</v>
      </c>
      <c r="D64" s="76" t="s">
        <v>1059</v>
      </c>
      <c r="E64" s="77">
        <v>4000</v>
      </c>
      <c r="F64" s="61" t="s">
        <v>1007</v>
      </c>
    </row>
    <row r="65" s="22" customFormat="1" ht="24" customHeight="1" spans="1:6">
      <c r="A65" s="58" t="s">
        <v>1003</v>
      </c>
      <c r="B65" s="59" t="s">
        <v>1064</v>
      </c>
      <c r="C65" s="46" t="s">
        <v>1005</v>
      </c>
      <c r="D65" s="76" t="s">
        <v>1059</v>
      </c>
      <c r="E65" s="79">
        <v>28000</v>
      </c>
      <c r="F65" s="61" t="s">
        <v>1007</v>
      </c>
    </row>
    <row r="66" s="22" customFormat="1" ht="24" customHeight="1" spans="1:6">
      <c r="A66" s="80" t="s">
        <v>1003</v>
      </c>
      <c r="B66" s="81" t="s">
        <v>1065</v>
      </c>
      <c r="C66" s="82" t="s">
        <v>964</v>
      </c>
      <c r="D66" s="83" t="s">
        <v>1066</v>
      </c>
      <c r="E66" s="84">
        <v>2000</v>
      </c>
      <c r="F66" s="85" t="s">
        <v>1007</v>
      </c>
    </row>
  </sheetData>
  <mergeCells count="8">
    <mergeCell ref="A2:F2"/>
    <mergeCell ref="A3:C3"/>
    <mergeCell ref="D3:E3"/>
    <mergeCell ref="A5:D5"/>
    <mergeCell ref="A6:D6"/>
    <mergeCell ref="A44:D44"/>
    <mergeCell ref="A49:D49"/>
    <mergeCell ref="A59:D59"/>
  </mergeCells>
  <printOptions horizontalCentered="1"/>
  <pageMargins left="0.196527777777778" right="0.196527777777778" top="0.2125" bottom="0.409027777777778" header="0.5" footer="0.196527777777778"/>
  <pageSetup paperSize="9" scale="90" orientation="landscape" horizontalDpi="600"/>
  <headerFooter>
    <oddFooter>&amp;C第 &amp;P 页，共 &amp;N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B29"/>
  <sheetViews>
    <sheetView workbookViewId="0">
      <selection activeCell="F26" sqref="F26"/>
    </sheetView>
  </sheetViews>
  <sheetFormatPr defaultColWidth="9" defaultRowHeight="14.25" outlineLevelCol="1"/>
  <cols>
    <col min="1" max="1" width="68.125" customWidth="1"/>
    <col min="2" max="2" width="44.25" style="2" customWidth="1"/>
  </cols>
  <sheetData>
    <row r="1" ht="18.75" spans="1:2">
      <c r="A1" s="3" t="s">
        <v>1067</v>
      </c>
      <c r="B1" s="4"/>
    </row>
    <row r="2" ht="26" customHeight="1" spans="1:2">
      <c r="A2" s="5" t="s">
        <v>1068</v>
      </c>
      <c r="B2" s="6"/>
    </row>
    <row r="3" spans="1:2">
      <c r="A3" s="7"/>
      <c r="B3" s="8" t="s">
        <v>941</v>
      </c>
    </row>
    <row r="4" ht="16" customHeight="1" spans="1:2">
      <c r="A4" s="9" t="s">
        <v>21</v>
      </c>
      <c r="B4" s="10" t="s">
        <v>1069</v>
      </c>
    </row>
    <row r="5" ht="16" customHeight="1" spans="1:2">
      <c r="A5" s="11" t="s">
        <v>1070</v>
      </c>
      <c r="B5" s="12">
        <f>B6+B7</f>
        <v>186.83</v>
      </c>
    </row>
    <row r="6" ht="16" customHeight="1" spans="1:2">
      <c r="A6" s="13" t="s">
        <v>1071</v>
      </c>
      <c r="B6" s="14">
        <v>68.45</v>
      </c>
    </row>
    <row r="7" ht="16" customHeight="1" spans="1:2">
      <c r="A7" s="13" t="s">
        <v>1072</v>
      </c>
      <c r="B7" s="14">
        <v>118.38</v>
      </c>
    </row>
    <row r="8" ht="16" customHeight="1" spans="1:2">
      <c r="A8" s="11" t="s">
        <v>1073</v>
      </c>
      <c r="B8" s="15">
        <f>B9+B10</f>
        <v>187.3</v>
      </c>
    </row>
    <row r="9" ht="16" customHeight="1" spans="1:2">
      <c r="A9" s="13" t="s">
        <v>1071</v>
      </c>
      <c r="B9" s="14">
        <v>68.9</v>
      </c>
    </row>
    <row r="10" ht="16" customHeight="1" spans="1:2">
      <c r="A10" s="13" t="s">
        <v>1072</v>
      </c>
      <c r="B10" s="14">
        <v>118.4</v>
      </c>
    </row>
    <row r="11" ht="16" customHeight="1" spans="1:2">
      <c r="A11" s="11" t="s">
        <v>1074</v>
      </c>
      <c r="B11" s="16">
        <f>SUM(B12:B16)</f>
        <v>67.53</v>
      </c>
    </row>
    <row r="12" ht="16" customHeight="1" spans="1:2">
      <c r="A12" s="13" t="s">
        <v>1075</v>
      </c>
      <c r="B12" s="17">
        <v>5</v>
      </c>
    </row>
    <row r="13" ht="16" customHeight="1" spans="1:2">
      <c r="A13" s="13" t="s">
        <v>1076</v>
      </c>
      <c r="B13" s="17">
        <v>5.47</v>
      </c>
    </row>
    <row r="14" ht="16" customHeight="1" spans="1:2">
      <c r="A14" s="13" t="s">
        <v>1077</v>
      </c>
      <c r="B14" s="17">
        <v>42</v>
      </c>
    </row>
    <row r="15" ht="16" customHeight="1" spans="1:2">
      <c r="A15" s="13" t="s">
        <v>1078</v>
      </c>
      <c r="B15" s="17">
        <v>15</v>
      </c>
    </row>
    <row r="16" s="1" customFormat="1" ht="16" customHeight="1" spans="1:2">
      <c r="A16" s="13" t="s">
        <v>1079</v>
      </c>
      <c r="B16" s="17">
        <v>0.06</v>
      </c>
    </row>
    <row r="17" ht="16" customHeight="1" spans="1:2">
      <c r="A17" s="11" t="s">
        <v>1080</v>
      </c>
      <c r="B17" s="16">
        <f>SUM(B18:B19)</f>
        <v>20.6</v>
      </c>
    </row>
    <row r="18" ht="16" customHeight="1" spans="1:2">
      <c r="A18" s="13" t="s">
        <v>1081</v>
      </c>
      <c r="B18" s="17">
        <v>5.6</v>
      </c>
    </row>
    <row r="19" ht="16" customHeight="1" spans="1:2">
      <c r="A19" s="13" t="s">
        <v>1082</v>
      </c>
      <c r="B19" s="17">
        <v>15</v>
      </c>
    </row>
    <row r="20" ht="16" customHeight="1" spans="1:2">
      <c r="A20" s="11" t="s">
        <v>1083</v>
      </c>
      <c r="B20" s="16">
        <f>SUM(B21:B22)</f>
        <v>6.81</v>
      </c>
    </row>
    <row r="21" ht="16" customHeight="1" spans="1:2">
      <c r="A21" s="13" t="s">
        <v>1084</v>
      </c>
      <c r="B21" s="17">
        <v>2.39</v>
      </c>
    </row>
    <row r="22" ht="16" customHeight="1" spans="1:2">
      <c r="A22" s="13" t="s">
        <v>1085</v>
      </c>
      <c r="B22" s="17">
        <v>4.42</v>
      </c>
    </row>
    <row r="23" ht="16" customHeight="1" spans="1:2">
      <c r="A23" s="11" t="s">
        <v>1086</v>
      </c>
      <c r="B23" s="12">
        <f>B24+B25</f>
        <v>233.73</v>
      </c>
    </row>
    <row r="24" ht="16" customHeight="1" spans="1:2">
      <c r="A24" s="13" t="s">
        <v>1071</v>
      </c>
      <c r="B24" s="17">
        <v>73.35</v>
      </c>
    </row>
    <row r="25" ht="16" customHeight="1" spans="1:2">
      <c r="A25" s="13" t="s">
        <v>1072</v>
      </c>
      <c r="B25" s="17">
        <v>160.38</v>
      </c>
    </row>
    <row r="26" ht="16" customHeight="1" spans="1:2">
      <c r="A26" s="11" t="s">
        <v>1087</v>
      </c>
      <c r="B26" s="12">
        <f>B27+B28</f>
        <v>233.8</v>
      </c>
    </row>
    <row r="27" ht="16" customHeight="1" spans="1:2">
      <c r="A27" s="13" t="s">
        <v>1071</v>
      </c>
      <c r="B27" s="18">
        <v>73.4</v>
      </c>
    </row>
    <row r="28" ht="16" customHeight="1" spans="1:2">
      <c r="A28" s="13" t="s">
        <v>1072</v>
      </c>
      <c r="B28" s="18">
        <v>160.4</v>
      </c>
    </row>
    <row r="29" spans="2:2">
      <c r="B29" s="19"/>
    </row>
  </sheetData>
  <mergeCells count="1">
    <mergeCell ref="A2:B2"/>
  </mergeCells>
  <printOptions horizontalCentered="1"/>
  <pageMargins left="0.161111111111111" right="0.161111111111111" top="0.786805555555556" bottom="0.786805555555556" header="0.393055555555556" footer="0.393055555555556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4"/>
  </sheetPr>
  <dimension ref="A2:V17"/>
  <sheetViews>
    <sheetView workbookViewId="0">
      <selection activeCell="I19" sqref="I19"/>
    </sheetView>
  </sheetViews>
  <sheetFormatPr defaultColWidth="8" defaultRowHeight="14.25"/>
  <cols>
    <col min="1" max="6" width="8" style="397" customWidth="1"/>
    <col min="7" max="7" width="9.625" style="397" customWidth="1"/>
    <col min="8" max="15" width="8" style="397"/>
    <col min="16" max="16" width="13.5" style="397" customWidth="1"/>
    <col min="17" max="21" width="8" style="397"/>
    <col min="22" max="22" width="12.75" style="397" customWidth="1"/>
    <col min="23" max="23" width="8.375" style="397"/>
    <col min="24" max="16384" width="8" style="397"/>
  </cols>
  <sheetData>
    <row r="2" s="397" customFormat="1" ht="56" customHeight="1" spans="1:15">
      <c r="A2" s="398" t="s">
        <v>3</v>
      </c>
      <c r="B2" s="398"/>
      <c r="C2" s="398"/>
      <c r="D2" s="398"/>
      <c r="E2" s="398"/>
      <c r="F2" s="398"/>
      <c r="G2" s="398"/>
      <c r="H2" s="398"/>
      <c r="I2" s="398"/>
      <c r="J2" s="398"/>
      <c r="K2" s="398"/>
      <c r="L2" s="398"/>
      <c r="M2" s="398"/>
      <c r="N2" s="398"/>
      <c r="O2" s="398"/>
    </row>
    <row r="3" s="397" customFormat="1" ht="29" customHeight="1" spans="1:15">
      <c r="A3" s="399" t="s">
        <v>4</v>
      </c>
      <c r="B3" s="399"/>
      <c r="C3" s="399"/>
      <c r="D3" s="399"/>
      <c r="E3" s="399"/>
      <c r="F3" s="399"/>
      <c r="G3" s="399"/>
      <c r="H3" s="399"/>
      <c r="I3" s="399"/>
      <c r="J3" s="399"/>
      <c r="K3" s="399"/>
      <c r="L3" s="399"/>
      <c r="M3" s="399"/>
      <c r="N3" s="399"/>
      <c r="O3" s="399"/>
    </row>
    <row r="4" s="397" customFormat="1" ht="29" customHeight="1" spans="1:15">
      <c r="A4" s="399" t="s">
        <v>5</v>
      </c>
      <c r="B4" s="399"/>
      <c r="C4" s="399"/>
      <c r="D4" s="399"/>
      <c r="E4" s="399"/>
      <c r="F4" s="399"/>
      <c r="G4" s="399"/>
      <c r="H4" s="399"/>
      <c r="I4" s="399"/>
      <c r="J4" s="399"/>
      <c r="K4" s="399"/>
      <c r="L4" s="399"/>
      <c r="M4" s="399"/>
      <c r="N4" s="399"/>
      <c r="O4" s="399"/>
    </row>
    <row r="5" s="397" customFormat="1" ht="29" customHeight="1" spans="1:15">
      <c r="A5" s="399" t="s">
        <v>6</v>
      </c>
      <c r="B5" s="399"/>
      <c r="C5" s="399"/>
      <c r="D5" s="399"/>
      <c r="E5" s="399"/>
      <c r="F5" s="399"/>
      <c r="G5" s="399"/>
      <c r="H5" s="399"/>
      <c r="I5" s="399"/>
      <c r="J5" s="399"/>
      <c r="K5" s="399"/>
      <c r="L5" s="399"/>
      <c r="M5" s="399"/>
      <c r="N5" s="399"/>
      <c r="O5" s="399"/>
    </row>
    <row r="6" s="397" customFormat="1" ht="29" customHeight="1" spans="1:15">
      <c r="A6" s="399" t="s">
        <v>7</v>
      </c>
      <c r="B6" s="399"/>
      <c r="C6" s="399"/>
      <c r="D6" s="399"/>
      <c r="E6" s="399"/>
      <c r="F6" s="399"/>
      <c r="G6" s="399"/>
      <c r="H6" s="399"/>
      <c r="I6" s="399"/>
      <c r="J6" s="399"/>
      <c r="K6" s="399"/>
      <c r="L6" s="399"/>
      <c r="M6" s="399"/>
      <c r="N6" s="399"/>
      <c r="O6" s="399"/>
    </row>
    <row r="7" s="397" customFormat="1" ht="29" customHeight="1" spans="1:15">
      <c r="A7" s="399" t="s">
        <v>8</v>
      </c>
      <c r="B7" s="399"/>
      <c r="C7" s="399"/>
      <c r="D7" s="399"/>
      <c r="E7" s="399"/>
      <c r="F7" s="399"/>
      <c r="G7" s="399"/>
      <c r="H7" s="399"/>
      <c r="I7" s="399"/>
      <c r="J7" s="399"/>
      <c r="K7" s="399"/>
      <c r="L7" s="399"/>
      <c r="M7" s="399"/>
      <c r="N7" s="399"/>
      <c r="O7" s="399"/>
    </row>
    <row r="8" s="397" customFormat="1" ht="29" customHeight="1" spans="1:22">
      <c r="A8" s="399" t="s">
        <v>9</v>
      </c>
      <c r="B8" s="399"/>
      <c r="C8" s="399"/>
      <c r="D8" s="399"/>
      <c r="E8" s="399"/>
      <c r="F8" s="399"/>
      <c r="G8" s="399"/>
      <c r="H8" s="399"/>
      <c r="I8" s="399"/>
      <c r="J8" s="399"/>
      <c r="K8" s="399"/>
      <c r="L8" s="399"/>
      <c r="M8" s="399"/>
      <c r="N8" s="399"/>
      <c r="O8" s="399"/>
      <c r="U8" s="400"/>
      <c r="V8" s="248"/>
    </row>
    <row r="9" s="397" customFormat="1" ht="29" customHeight="1" spans="1:22">
      <c r="A9" s="399" t="s">
        <v>10</v>
      </c>
      <c r="B9" s="399"/>
      <c r="C9" s="399"/>
      <c r="D9" s="399"/>
      <c r="E9" s="399"/>
      <c r="F9" s="399"/>
      <c r="G9" s="399"/>
      <c r="H9" s="399"/>
      <c r="I9" s="399"/>
      <c r="J9" s="399"/>
      <c r="K9" s="399"/>
      <c r="L9" s="399"/>
      <c r="M9" s="399"/>
      <c r="N9" s="399"/>
      <c r="O9" s="399"/>
      <c r="U9" s="400"/>
      <c r="V9" s="248"/>
    </row>
    <row r="10" s="397" customFormat="1" ht="29" customHeight="1" spans="1:22">
      <c r="A10" s="399" t="s">
        <v>11</v>
      </c>
      <c r="B10" s="399"/>
      <c r="C10" s="399"/>
      <c r="D10" s="399"/>
      <c r="E10" s="399"/>
      <c r="F10" s="399"/>
      <c r="G10" s="399"/>
      <c r="H10" s="399"/>
      <c r="I10" s="399"/>
      <c r="J10" s="399"/>
      <c r="K10" s="399"/>
      <c r="L10" s="399"/>
      <c r="M10" s="399"/>
      <c r="N10" s="399"/>
      <c r="O10" s="399"/>
      <c r="U10" s="400"/>
      <c r="V10" s="248"/>
    </row>
    <row r="11" s="397" customFormat="1" ht="29" customHeight="1" spans="1:15">
      <c r="A11" s="399" t="s">
        <v>12</v>
      </c>
      <c r="B11" s="399"/>
      <c r="C11" s="399"/>
      <c r="D11" s="399"/>
      <c r="E11" s="399"/>
      <c r="F11" s="399"/>
      <c r="G11" s="399"/>
      <c r="H11" s="399"/>
      <c r="I11" s="399"/>
      <c r="J11" s="399"/>
      <c r="K11" s="399"/>
      <c r="L11" s="399"/>
      <c r="M11" s="399"/>
      <c r="N11" s="399"/>
      <c r="O11" s="399"/>
    </row>
    <row r="12" s="397" customFormat="1" ht="29" customHeight="1" spans="1:15">
      <c r="A12" s="399" t="s">
        <v>13</v>
      </c>
      <c r="B12" s="399"/>
      <c r="C12" s="399"/>
      <c r="D12" s="399"/>
      <c r="E12" s="399"/>
      <c r="F12" s="399"/>
      <c r="G12" s="399"/>
      <c r="H12" s="399"/>
      <c r="I12" s="399"/>
      <c r="J12" s="399"/>
      <c r="K12" s="399"/>
      <c r="L12" s="399"/>
      <c r="M12" s="399"/>
      <c r="N12" s="399"/>
      <c r="O12" s="399"/>
    </row>
    <row r="13" s="397" customFormat="1" ht="29" customHeight="1" spans="1:15">
      <c r="A13" s="399" t="s">
        <v>14</v>
      </c>
      <c r="B13" s="399"/>
      <c r="C13" s="399"/>
      <c r="D13" s="399"/>
      <c r="E13" s="399"/>
      <c r="F13" s="399"/>
      <c r="G13" s="399"/>
      <c r="H13" s="399"/>
      <c r="I13" s="399"/>
      <c r="J13" s="399"/>
      <c r="K13" s="399"/>
      <c r="L13" s="399"/>
      <c r="M13" s="399"/>
      <c r="N13" s="399"/>
      <c r="O13" s="399"/>
    </row>
    <row r="14" s="397" customFormat="1" ht="29" customHeight="1" spans="1:15">
      <c r="A14" s="399" t="s">
        <v>15</v>
      </c>
      <c r="B14" s="399"/>
      <c r="C14" s="399"/>
      <c r="D14" s="399"/>
      <c r="E14" s="399"/>
      <c r="F14" s="399"/>
      <c r="G14" s="399"/>
      <c r="H14" s="399"/>
      <c r="I14" s="399"/>
      <c r="J14" s="399"/>
      <c r="K14" s="399"/>
      <c r="L14" s="399"/>
      <c r="M14" s="399"/>
      <c r="N14" s="399"/>
      <c r="O14" s="399"/>
    </row>
    <row r="15" ht="29" customHeight="1" spans="1:15">
      <c r="A15" s="399" t="s">
        <v>16</v>
      </c>
      <c r="B15" s="399"/>
      <c r="C15" s="399"/>
      <c r="D15" s="399"/>
      <c r="E15" s="399"/>
      <c r="F15" s="399"/>
      <c r="G15" s="399"/>
      <c r="H15" s="399"/>
      <c r="I15" s="399"/>
      <c r="J15" s="399"/>
      <c r="K15" s="399"/>
      <c r="L15" s="399"/>
      <c r="M15" s="399"/>
      <c r="N15" s="399"/>
      <c r="O15" s="399"/>
    </row>
    <row r="16" ht="29" customHeight="1" spans="1:15">
      <c r="A16" s="399" t="s">
        <v>17</v>
      </c>
      <c r="B16" s="399"/>
      <c r="C16" s="399"/>
      <c r="D16" s="399"/>
      <c r="E16" s="399"/>
      <c r="F16" s="399"/>
      <c r="G16" s="399"/>
      <c r="H16" s="399"/>
      <c r="I16" s="399"/>
      <c r="J16" s="399"/>
      <c r="K16" s="399"/>
      <c r="L16" s="399"/>
      <c r="M16" s="399"/>
      <c r="N16" s="399"/>
      <c r="O16" s="399"/>
    </row>
    <row r="17" ht="29" customHeight="1" spans="1:15">
      <c r="A17" s="399"/>
      <c r="B17" s="399"/>
      <c r="C17" s="399"/>
      <c r="D17" s="399"/>
      <c r="E17" s="399"/>
      <c r="F17" s="399"/>
      <c r="G17" s="399"/>
      <c r="H17" s="399"/>
      <c r="I17" s="399"/>
      <c r="J17" s="399"/>
      <c r="K17" s="399"/>
      <c r="L17" s="399"/>
      <c r="M17" s="399"/>
      <c r="N17" s="399"/>
      <c r="O17" s="399"/>
    </row>
  </sheetData>
  <mergeCells count="16"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</mergeCells>
  <printOptions horizontalCentered="1"/>
  <pageMargins left="0.161111111111111" right="0.161111111111111" top="0.2125" bottom="0.2125" header="0.5" footer="0.5"/>
  <pageSetup paperSize="9" orientation="landscape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F29"/>
  <sheetViews>
    <sheetView workbookViewId="0">
      <selection activeCell="M19" sqref="M19"/>
    </sheetView>
  </sheetViews>
  <sheetFormatPr defaultColWidth="9" defaultRowHeight="14.25" outlineLevelCol="5"/>
  <cols>
    <col min="1" max="1" width="22.375" style="99" customWidth="1"/>
    <col min="2" max="2" width="10.625" style="381" customWidth="1"/>
    <col min="3" max="3" width="10.625" style="382" customWidth="1"/>
    <col min="4" max="4" width="22" style="99" customWidth="1"/>
    <col min="5" max="5" width="10.625" style="381" customWidth="1"/>
    <col min="6" max="6" width="10.625" style="382" customWidth="1"/>
    <col min="7" max="16384" width="9" style="99"/>
  </cols>
  <sheetData>
    <row r="1" s="99" customFormat="1" ht="20.25" spans="1:6">
      <c r="A1" s="207" t="s">
        <v>18</v>
      </c>
      <c r="B1" s="383"/>
      <c r="C1" s="382"/>
      <c r="E1" s="381"/>
      <c r="F1" s="382"/>
    </row>
    <row r="2" s="20" customFormat="1" ht="29" customHeight="1" spans="1:6">
      <c r="A2" s="384" t="s">
        <v>19</v>
      </c>
      <c r="B2" s="385"/>
      <c r="C2" s="385"/>
      <c r="D2" s="384"/>
      <c r="E2" s="385"/>
      <c r="F2" s="385"/>
    </row>
    <row r="3" s="20" customFormat="1" ht="16" customHeight="1" spans="2:6">
      <c r="B3" s="386"/>
      <c r="C3" s="386"/>
      <c r="E3" s="386"/>
      <c r="F3" s="386" t="s">
        <v>20</v>
      </c>
    </row>
    <row r="4" s="20" customFormat="1" ht="18" customHeight="1" spans="1:6">
      <c r="A4" s="387" t="s">
        <v>21</v>
      </c>
      <c r="B4" s="388" t="s">
        <v>22</v>
      </c>
      <c r="C4" s="388" t="s">
        <v>23</v>
      </c>
      <c r="D4" s="387" t="s">
        <v>21</v>
      </c>
      <c r="E4" s="388" t="s">
        <v>22</v>
      </c>
      <c r="F4" s="388" t="s">
        <v>23</v>
      </c>
    </row>
    <row r="5" s="380" customFormat="1" ht="20" customHeight="1" spans="1:6">
      <c r="A5" s="389" t="s">
        <v>24</v>
      </c>
      <c r="B5" s="390">
        <f>SUM(B6,B9,B13,B14,B16,B17)</f>
        <v>1644571</v>
      </c>
      <c r="C5" s="390">
        <f>SUM(C6,C9,C13,C14,C16,C17)</f>
        <v>1644571</v>
      </c>
      <c r="D5" s="389" t="s">
        <v>25</v>
      </c>
      <c r="E5" s="390">
        <f>SUM(E6,E7,E8,E9,E10,E11)</f>
        <v>1644571</v>
      </c>
      <c r="F5" s="390">
        <f>SUM(F6,F7,F8,F9,F10,F11)</f>
        <v>1644571</v>
      </c>
    </row>
    <row r="6" s="20" customFormat="1" ht="20" customHeight="1" spans="1:6">
      <c r="A6" s="152" t="s">
        <v>26</v>
      </c>
      <c r="B6" s="228">
        <f>SUM(B7:B8)</f>
        <v>714496</v>
      </c>
      <c r="C6" s="228">
        <f>SUM(C7:C8)</f>
        <v>714496</v>
      </c>
      <c r="D6" s="152" t="s">
        <v>27</v>
      </c>
      <c r="E6" s="228">
        <v>1468545</v>
      </c>
      <c r="F6" s="228">
        <v>1468545</v>
      </c>
    </row>
    <row r="7" s="20" customFormat="1" ht="20" customHeight="1" spans="1:6">
      <c r="A7" s="391" t="s">
        <v>28</v>
      </c>
      <c r="B7" s="228">
        <v>419969</v>
      </c>
      <c r="C7" s="228">
        <v>419969</v>
      </c>
      <c r="D7" s="152" t="s">
        <v>29</v>
      </c>
      <c r="E7" s="228">
        <v>99963</v>
      </c>
      <c r="F7" s="228">
        <v>100059</v>
      </c>
    </row>
    <row r="8" s="20" customFormat="1" ht="20" customHeight="1" spans="1:6">
      <c r="A8" s="391" t="s">
        <v>30</v>
      </c>
      <c r="B8" s="228">
        <v>294527</v>
      </c>
      <c r="C8" s="228">
        <v>294527</v>
      </c>
      <c r="D8" s="152" t="s">
        <v>31</v>
      </c>
      <c r="E8" s="228">
        <v>55976</v>
      </c>
      <c r="F8" s="228">
        <v>55976</v>
      </c>
    </row>
    <row r="9" s="20" customFormat="1" ht="20" customHeight="1" spans="1:6">
      <c r="A9" s="152" t="s">
        <v>32</v>
      </c>
      <c r="B9" s="228">
        <f>SUM(B10:B12)</f>
        <v>607923</v>
      </c>
      <c r="C9" s="228">
        <f>SUM(C10:C12)</f>
        <v>607923</v>
      </c>
      <c r="D9" s="152" t="s">
        <v>33</v>
      </c>
      <c r="E9" s="228">
        <v>7568</v>
      </c>
      <c r="F9" s="228">
        <v>7568</v>
      </c>
    </row>
    <row r="10" s="20" customFormat="1" ht="20" customHeight="1" spans="1:6">
      <c r="A10" s="152" t="s">
        <v>34</v>
      </c>
      <c r="B10" s="228">
        <v>21812</v>
      </c>
      <c r="C10" s="228">
        <v>21812</v>
      </c>
      <c r="D10" s="152" t="s">
        <v>35</v>
      </c>
      <c r="E10" s="228"/>
      <c r="F10" s="228"/>
    </row>
    <row r="11" s="20" customFormat="1" ht="20" customHeight="1" spans="1:6">
      <c r="A11" s="152" t="s">
        <v>36</v>
      </c>
      <c r="B11" s="228">
        <v>441979</v>
      </c>
      <c r="C11" s="228">
        <v>441979</v>
      </c>
      <c r="D11" s="152" t="s">
        <v>37</v>
      </c>
      <c r="E11" s="228">
        <v>12519</v>
      </c>
      <c r="F11" s="228">
        <v>12423</v>
      </c>
    </row>
    <row r="12" s="20" customFormat="1" ht="20" customHeight="1" spans="1:6">
      <c r="A12" s="152" t="s">
        <v>38</v>
      </c>
      <c r="B12" s="228">
        <v>144132</v>
      </c>
      <c r="C12" s="228">
        <v>144132</v>
      </c>
      <c r="D12" s="152" t="s">
        <v>39</v>
      </c>
      <c r="E12" s="228">
        <v>12519</v>
      </c>
      <c r="F12" s="228">
        <v>12423</v>
      </c>
    </row>
    <row r="13" s="20" customFormat="1" ht="20" customHeight="1" spans="1:6">
      <c r="A13" s="152" t="s">
        <v>40</v>
      </c>
      <c r="B13" s="228">
        <v>11437</v>
      </c>
      <c r="C13" s="228">
        <v>11437</v>
      </c>
      <c r="D13" s="152"/>
      <c r="E13" s="228"/>
      <c r="F13" s="228"/>
    </row>
    <row r="14" s="20" customFormat="1" ht="20" customHeight="1" spans="1:6">
      <c r="A14" s="152" t="s">
        <v>41</v>
      </c>
      <c r="B14" s="228">
        <v>205000</v>
      </c>
      <c r="C14" s="228">
        <v>205000</v>
      </c>
      <c r="D14" s="152"/>
      <c r="E14" s="228"/>
      <c r="F14" s="228"/>
    </row>
    <row r="15" s="20" customFormat="1" ht="20" customHeight="1" spans="1:6">
      <c r="A15" s="152" t="s">
        <v>42</v>
      </c>
      <c r="B15" s="228">
        <v>180000</v>
      </c>
      <c r="C15" s="228">
        <v>180000</v>
      </c>
      <c r="D15" s="152"/>
      <c r="E15" s="228"/>
      <c r="F15" s="228"/>
    </row>
    <row r="16" s="20" customFormat="1" ht="20" customHeight="1" spans="1:6">
      <c r="A16" s="152" t="s">
        <v>43</v>
      </c>
      <c r="B16" s="228">
        <v>105336</v>
      </c>
      <c r="C16" s="228">
        <v>105336</v>
      </c>
      <c r="D16" s="392"/>
      <c r="E16" s="393"/>
      <c r="F16" s="394"/>
    </row>
    <row r="17" s="20" customFormat="1" ht="20" customHeight="1" spans="1:6">
      <c r="A17" s="152" t="s">
        <v>44</v>
      </c>
      <c r="B17" s="228">
        <v>379</v>
      </c>
      <c r="C17" s="228">
        <v>379</v>
      </c>
      <c r="D17" s="395"/>
      <c r="E17" s="67"/>
      <c r="F17" s="67"/>
    </row>
    <row r="18" s="20" customFormat="1" ht="20" customHeight="1" spans="1:6">
      <c r="A18" s="152"/>
      <c r="B18" s="228"/>
      <c r="C18" s="396"/>
      <c r="D18" s="395"/>
      <c r="E18" s="67"/>
      <c r="F18" s="67"/>
    </row>
    <row r="19" s="20" customFormat="1" ht="20" customHeight="1" spans="1:6">
      <c r="A19" s="389" t="s">
        <v>45</v>
      </c>
      <c r="B19" s="390">
        <f>SUM(B20:B24)</f>
        <v>1592646</v>
      </c>
      <c r="C19" s="390">
        <f>SUM(C20:C24)</f>
        <v>1592646</v>
      </c>
      <c r="D19" s="389" t="s">
        <v>46</v>
      </c>
      <c r="E19" s="390">
        <f>SUM(E20:E24)</f>
        <v>1592646</v>
      </c>
      <c r="F19" s="390">
        <f>SUM(F20:F24)</f>
        <v>1592646</v>
      </c>
    </row>
    <row r="20" s="20" customFormat="1" ht="20" customHeight="1" spans="1:6">
      <c r="A20" s="152" t="s">
        <v>26</v>
      </c>
      <c r="B20" s="228">
        <v>633637</v>
      </c>
      <c r="C20" s="67">
        <v>633637</v>
      </c>
      <c r="D20" s="152" t="s">
        <v>27</v>
      </c>
      <c r="E20" s="228">
        <v>933309</v>
      </c>
      <c r="F20" s="228">
        <v>933309</v>
      </c>
    </row>
    <row r="21" s="20" customFormat="1" ht="20" customHeight="1" spans="1:6">
      <c r="A21" s="152" t="s">
        <v>32</v>
      </c>
      <c r="B21" s="228">
        <v>192640</v>
      </c>
      <c r="C21" s="67">
        <v>192640</v>
      </c>
      <c r="D21" s="152" t="s">
        <v>29</v>
      </c>
      <c r="E21" s="228">
        <v>31809</v>
      </c>
      <c r="F21" s="228">
        <v>30986</v>
      </c>
    </row>
    <row r="22" s="20" customFormat="1" ht="20" customHeight="1" spans="1:6">
      <c r="A22" s="152" t="s">
        <v>40</v>
      </c>
      <c r="B22" s="228">
        <v>196369</v>
      </c>
      <c r="C22" s="67">
        <v>196369</v>
      </c>
      <c r="D22" s="152" t="s">
        <v>35</v>
      </c>
      <c r="E22" s="228">
        <v>180000</v>
      </c>
      <c r="F22" s="228">
        <v>180000</v>
      </c>
    </row>
    <row r="23" s="20" customFormat="1" ht="20" customHeight="1" spans="1:6">
      <c r="A23" s="152" t="s">
        <v>43</v>
      </c>
      <c r="B23" s="228">
        <v>570000</v>
      </c>
      <c r="C23" s="67">
        <v>570000</v>
      </c>
      <c r="D23" s="152" t="s">
        <v>31</v>
      </c>
      <c r="E23" s="228">
        <v>150000</v>
      </c>
      <c r="F23" s="228">
        <v>150000</v>
      </c>
    </row>
    <row r="24" s="20" customFormat="1" ht="20" customHeight="1" spans="1:6">
      <c r="A24" s="152"/>
      <c r="B24" s="228"/>
      <c r="C24" s="67"/>
      <c r="D24" s="152" t="s">
        <v>37</v>
      </c>
      <c r="E24" s="228">
        <v>297528</v>
      </c>
      <c r="F24" s="228">
        <v>298351</v>
      </c>
    </row>
    <row r="25" s="20" customFormat="1" ht="20" customHeight="1" spans="1:6">
      <c r="A25" s="395"/>
      <c r="B25" s="67"/>
      <c r="C25" s="67"/>
      <c r="D25" s="395"/>
      <c r="E25" s="67"/>
      <c r="F25" s="67"/>
    </row>
    <row r="26" s="20" customFormat="1" ht="20" customHeight="1" spans="1:6">
      <c r="A26" s="389" t="s">
        <v>47</v>
      </c>
      <c r="B26" s="390">
        <f>SUM(B27:B29)</f>
        <v>42348</v>
      </c>
      <c r="C26" s="390">
        <f>SUM(C27:C29)</f>
        <v>42348</v>
      </c>
      <c r="D26" s="389" t="s">
        <v>48</v>
      </c>
      <c r="E26" s="390">
        <f>SUM(E27:E29)</f>
        <v>42348</v>
      </c>
      <c r="F26" s="390">
        <f>SUM(F27:F29)</f>
        <v>42348</v>
      </c>
    </row>
    <row r="27" s="99" customFormat="1" ht="20" customHeight="1" spans="1:6">
      <c r="A27" s="152" t="s">
        <v>26</v>
      </c>
      <c r="B27" s="228">
        <v>41207</v>
      </c>
      <c r="C27" s="228">
        <v>41207</v>
      </c>
      <c r="D27" s="152" t="s">
        <v>27</v>
      </c>
      <c r="E27" s="228">
        <v>17100</v>
      </c>
      <c r="F27" s="228">
        <v>17100</v>
      </c>
    </row>
    <row r="28" s="99" customFormat="1" ht="20" customHeight="1" spans="1:6">
      <c r="A28" s="152" t="s">
        <v>32</v>
      </c>
      <c r="B28" s="228">
        <v>140</v>
      </c>
      <c r="C28" s="67">
        <v>140</v>
      </c>
      <c r="D28" s="152" t="s">
        <v>35</v>
      </c>
      <c r="E28" s="228">
        <v>25000</v>
      </c>
      <c r="F28" s="228">
        <v>25000</v>
      </c>
    </row>
    <row r="29" s="99" customFormat="1" ht="20" customHeight="1" spans="1:6">
      <c r="A29" s="152" t="s">
        <v>40</v>
      </c>
      <c r="B29" s="228">
        <v>1001</v>
      </c>
      <c r="C29" s="67">
        <v>1001</v>
      </c>
      <c r="D29" s="152" t="s">
        <v>37</v>
      </c>
      <c r="E29" s="228">
        <v>248</v>
      </c>
      <c r="F29" s="228">
        <v>248</v>
      </c>
    </row>
  </sheetData>
  <mergeCells count="1">
    <mergeCell ref="A2:F2"/>
  </mergeCells>
  <printOptions horizontalCentered="1"/>
  <pageMargins left="0.161111111111111" right="0.161111111111111" top="1" bottom="1" header="0.5" footer="0.5"/>
  <pageSetup paperSize="9" scale="96" orientation="portrait" horizontalDpi="600"/>
  <headerFooter alignWithMargins="0" scaleWithDoc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L71"/>
  <sheetViews>
    <sheetView workbookViewId="0">
      <pane xSplit="11" ySplit="5" topLeftCell="L6" activePane="bottomRight" state="frozen"/>
      <selection/>
      <selection pane="topRight"/>
      <selection pane="bottomLeft"/>
      <selection pane="bottomRight" activeCell="N22" sqref="N22"/>
    </sheetView>
  </sheetViews>
  <sheetFormatPr defaultColWidth="9" defaultRowHeight="14.25"/>
  <cols>
    <col min="1" max="1" width="30.125" style="100" customWidth="1"/>
    <col min="2" max="2" width="10" style="282" customWidth="1"/>
    <col min="3" max="6" width="10.375" style="282" customWidth="1"/>
    <col min="7" max="7" width="10.375" style="336" hidden="1" customWidth="1"/>
    <col min="8" max="8" width="11.125" style="282" hidden="1" customWidth="1"/>
    <col min="9" max="9" width="9.625" style="337" customWidth="1"/>
    <col min="10" max="10" width="9.625" style="338" customWidth="1"/>
    <col min="11" max="11" width="15.75" style="100" customWidth="1"/>
    <col min="12" max="12" width="8.375" style="104" customWidth="1"/>
    <col min="13" max="14" width="9" style="100"/>
    <col min="15" max="15" width="9.875" style="100"/>
    <col min="16" max="254" width="9" style="100"/>
  </cols>
  <sheetData>
    <row r="1" s="100" customFormat="1" ht="20.25" spans="1:12">
      <c r="A1" s="189" t="s">
        <v>49</v>
      </c>
      <c r="B1" s="282"/>
      <c r="C1" s="282"/>
      <c r="D1" s="282"/>
      <c r="E1" s="282"/>
      <c r="F1" s="282"/>
      <c r="G1" s="282"/>
      <c r="H1" s="282"/>
      <c r="I1" s="337"/>
      <c r="J1" s="338"/>
      <c r="L1" s="104"/>
    </row>
    <row r="2" s="333" customFormat="1" ht="26" customHeight="1" spans="1:12">
      <c r="A2" s="339" t="s">
        <v>50</v>
      </c>
      <c r="B2" s="340"/>
      <c r="C2" s="340"/>
      <c r="D2" s="340"/>
      <c r="E2" s="340"/>
      <c r="F2" s="340"/>
      <c r="G2" s="340"/>
      <c r="H2" s="340"/>
      <c r="I2" s="339"/>
      <c r="J2" s="339"/>
      <c r="K2" s="372"/>
      <c r="L2" s="372"/>
    </row>
    <row r="3" s="333" customFormat="1" ht="15.75" customHeight="1" spans="2:10">
      <c r="B3" s="340"/>
      <c r="C3" s="340"/>
      <c r="D3" s="340"/>
      <c r="E3" s="340"/>
      <c r="F3" s="340"/>
      <c r="G3" s="340" t="s">
        <v>20</v>
      </c>
      <c r="H3" s="340"/>
      <c r="I3" s="373"/>
      <c r="J3" s="338"/>
    </row>
    <row r="4" s="333" customFormat="1" ht="36" spans="1:10">
      <c r="A4" s="124" t="s">
        <v>51</v>
      </c>
      <c r="B4" s="124" t="s">
        <v>52</v>
      </c>
      <c r="C4" s="124" t="s">
        <v>53</v>
      </c>
      <c r="D4" s="124" t="s">
        <v>54</v>
      </c>
      <c r="E4" s="124" t="s">
        <v>22</v>
      </c>
      <c r="F4" s="124" t="s">
        <v>23</v>
      </c>
      <c r="G4" s="341" t="s">
        <v>55</v>
      </c>
      <c r="H4" s="341" t="s">
        <v>56</v>
      </c>
      <c r="I4" s="124" t="s">
        <v>57</v>
      </c>
      <c r="J4" s="126" t="s">
        <v>58</v>
      </c>
    </row>
    <row r="5" s="334" customFormat="1" ht="21" customHeight="1" spans="1:10">
      <c r="A5" s="342" t="s">
        <v>59</v>
      </c>
      <c r="B5" s="199">
        <f t="shared" ref="B5:H5" si="0">SUM(B6,B31)</f>
        <v>962816</v>
      </c>
      <c r="C5" s="199">
        <f t="shared" si="0"/>
        <v>1306097</v>
      </c>
      <c r="D5" s="199">
        <f t="shared" si="0"/>
        <v>1425650</v>
      </c>
      <c r="E5" s="199">
        <f t="shared" si="0"/>
        <v>1425650</v>
      </c>
      <c r="F5" s="199">
        <f t="shared" si="0"/>
        <v>1425650</v>
      </c>
      <c r="G5" s="343">
        <f t="shared" si="0"/>
        <v>1506914</v>
      </c>
      <c r="H5" s="343">
        <f t="shared" si="0"/>
        <v>1279934</v>
      </c>
      <c r="I5" s="374" t="s">
        <v>60</v>
      </c>
      <c r="J5" s="374" t="s">
        <v>60</v>
      </c>
    </row>
    <row r="6" s="335" customFormat="1" ht="21" customHeight="1" spans="1:12">
      <c r="A6" s="344" t="s">
        <v>61</v>
      </c>
      <c r="B6" s="345">
        <f t="shared" ref="B6:H6" si="1">SUM(B7,B22)</f>
        <v>454798</v>
      </c>
      <c r="C6" s="345">
        <f t="shared" si="1"/>
        <v>441804</v>
      </c>
      <c r="D6" s="345">
        <f t="shared" si="1"/>
        <v>441897</v>
      </c>
      <c r="E6" s="345">
        <f t="shared" si="1"/>
        <v>441897</v>
      </c>
      <c r="F6" s="345">
        <f t="shared" si="1"/>
        <v>441897</v>
      </c>
      <c r="G6" s="346">
        <f t="shared" si="1"/>
        <v>450050</v>
      </c>
      <c r="H6" s="346">
        <f t="shared" si="1"/>
        <v>362000</v>
      </c>
      <c r="I6" s="375">
        <f>IFERROR(ROUND(F6/D6*100,2)," ")</f>
        <v>100</v>
      </c>
      <c r="J6" s="375">
        <f>IFERROR(ROUND((F6-G6)/G6*100,2)," ")</f>
        <v>-1.81</v>
      </c>
      <c r="K6" s="376"/>
      <c r="L6" s="376"/>
    </row>
    <row r="7" s="335" customFormat="1" ht="21" customHeight="1" spans="1:12">
      <c r="A7" s="347" t="s">
        <v>62</v>
      </c>
      <c r="B7" s="348">
        <f t="shared" ref="B7:H7" si="2">SUM(B8:B21)</f>
        <v>204412</v>
      </c>
      <c r="C7" s="348">
        <f t="shared" si="2"/>
        <v>204412</v>
      </c>
      <c r="D7" s="348">
        <f t="shared" si="2"/>
        <v>204458</v>
      </c>
      <c r="E7" s="199">
        <f t="shared" si="2"/>
        <v>204458</v>
      </c>
      <c r="F7" s="199">
        <f t="shared" si="2"/>
        <v>204458</v>
      </c>
      <c r="G7" s="343">
        <f t="shared" si="2"/>
        <v>200052</v>
      </c>
      <c r="H7" s="343">
        <f t="shared" si="2"/>
        <v>231731</v>
      </c>
      <c r="I7" s="375">
        <f t="shared" ref="I7:I38" si="3">IFERROR(ROUND(F7/D7*100,2)," ")</f>
        <v>100</v>
      </c>
      <c r="J7" s="375">
        <f t="shared" ref="J7:J38" si="4">IFERROR(ROUND((F7-G7)/G7*100,2)," ")</f>
        <v>2.2</v>
      </c>
      <c r="K7" s="376"/>
      <c r="L7" s="376"/>
    </row>
    <row r="8" s="333" customFormat="1" ht="21" customHeight="1" spans="1:12">
      <c r="A8" s="349" t="s">
        <v>63</v>
      </c>
      <c r="B8" s="350">
        <v>85921</v>
      </c>
      <c r="C8" s="350">
        <v>85921</v>
      </c>
      <c r="D8" s="350">
        <v>85967</v>
      </c>
      <c r="E8" s="350">
        <v>86152</v>
      </c>
      <c r="F8" s="200">
        <v>86152</v>
      </c>
      <c r="G8" s="351">
        <v>79682</v>
      </c>
      <c r="H8" s="351">
        <v>90636</v>
      </c>
      <c r="I8" s="375">
        <f t="shared" si="3"/>
        <v>100.22</v>
      </c>
      <c r="J8" s="375">
        <f t="shared" si="4"/>
        <v>8.12</v>
      </c>
      <c r="K8" s="377"/>
      <c r="L8" s="377"/>
    </row>
    <row r="9" s="333" customFormat="1" ht="21" customHeight="1" spans="1:12">
      <c r="A9" s="349" t="s">
        <v>64</v>
      </c>
      <c r="B9" s="350">
        <v>37280</v>
      </c>
      <c r="C9" s="200">
        <v>37280</v>
      </c>
      <c r="D9" s="200">
        <v>37280</v>
      </c>
      <c r="E9" s="200">
        <v>42958</v>
      </c>
      <c r="F9" s="200">
        <v>42958</v>
      </c>
      <c r="G9" s="351">
        <v>36862</v>
      </c>
      <c r="H9" s="351">
        <v>34583</v>
      </c>
      <c r="I9" s="375">
        <f t="shared" si="3"/>
        <v>115.23</v>
      </c>
      <c r="J9" s="375">
        <f t="shared" si="4"/>
        <v>16.54</v>
      </c>
      <c r="K9" s="377"/>
      <c r="L9" s="377"/>
    </row>
    <row r="10" s="333" customFormat="1" ht="21" customHeight="1" spans="1:12">
      <c r="A10" s="349" t="s">
        <v>65</v>
      </c>
      <c r="B10" s="350">
        <v>9540</v>
      </c>
      <c r="C10" s="200">
        <v>9540</v>
      </c>
      <c r="D10" s="200">
        <v>9540</v>
      </c>
      <c r="E10" s="200">
        <v>12570</v>
      </c>
      <c r="F10" s="200">
        <v>12570</v>
      </c>
      <c r="G10" s="351">
        <v>10964</v>
      </c>
      <c r="H10" s="351">
        <v>12829</v>
      </c>
      <c r="I10" s="375">
        <f t="shared" si="3"/>
        <v>131.76</v>
      </c>
      <c r="J10" s="375">
        <f t="shared" si="4"/>
        <v>14.65</v>
      </c>
      <c r="K10" s="377"/>
      <c r="L10" s="377"/>
    </row>
    <row r="11" s="333" customFormat="1" ht="21" customHeight="1" spans="1:12">
      <c r="A11" s="349" t="s">
        <v>66</v>
      </c>
      <c r="B11" s="350">
        <v>3470</v>
      </c>
      <c r="C11" s="200">
        <v>3370</v>
      </c>
      <c r="D11" s="200">
        <v>3370</v>
      </c>
      <c r="E11" s="200">
        <v>2313</v>
      </c>
      <c r="F11" s="200">
        <v>2313</v>
      </c>
      <c r="G11" s="351">
        <v>5951</v>
      </c>
      <c r="H11" s="351">
        <v>6439</v>
      </c>
      <c r="I11" s="375">
        <f t="shared" si="3"/>
        <v>68.64</v>
      </c>
      <c r="J11" s="375">
        <f t="shared" si="4"/>
        <v>-61.13</v>
      </c>
      <c r="K11" s="377"/>
      <c r="L11" s="377"/>
    </row>
    <row r="12" s="333" customFormat="1" ht="21" customHeight="1" spans="1:12">
      <c r="A12" s="349" t="s">
        <v>67</v>
      </c>
      <c r="B12" s="350">
        <v>19988</v>
      </c>
      <c r="C12" s="200">
        <v>20088</v>
      </c>
      <c r="D12" s="200">
        <v>20088</v>
      </c>
      <c r="E12" s="200">
        <v>25459</v>
      </c>
      <c r="F12" s="200">
        <v>25459</v>
      </c>
      <c r="G12" s="351">
        <v>18472</v>
      </c>
      <c r="H12" s="351">
        <v>20322</v>
      </c>
      <c r="I12" s="375">
        <f t="shared" si="3"/>
        <v>126.74</v>
      </c>
      <c r="J12" s="375">
        <f t="shared" si="4"/>
        <v>37.82</v>
      </c>
      <c r="K12" s="377"/>
      <c r="L12" s="377"/>
    </row>
    <row r="13" s="333" customFormat="1" ht="21" customHeight="1" spans="1:12">
      <c r="A13" s="349" t="s">
        <v>68</v>
      </c>
      <c r="B13" s="350">
        <v>8392</v>
      </c>
      <c r="C13" s="200">
        <v>8392</v>
      </c>
      <c r="D13" s="200">
        <v>8392</v>
      </c>
      <c r="E13" s="200">
        <v>9709</v>
      </c>
      <c r="F13" s="200">
        <v>9709</v>
      </c>
      <c r="G13" s="351">
        <v>12532</v>
      </c>
      <c r="H13" s="351">
        <v>8615</v>
      </c>
      <c r="I13" s="375">
        <f t="shared" si="3"/>
        <v>115.69</v>
      </c>
      <c r="J13" s="375">
        <f t="shared" si="4"/>
        <v>-22.53</v>
      </c>
      <c r="K13" s="377"/>
      <c r="L13" s="377"/>
    </row>
    <row r="14" s="333" customFormat="1" ht="21" customHeight="1" spans="1:12">
      <c r="A14" s="349" t="s">
        <v>69</v>
      </c>
      <c r="B14" s="350">
        <v>3614</v>
      </c>
      <c r="C14" s="200">
        <v>3614</v>
      </c>
      <c r="D14" s="200">
        <v>3614</v>
      </c>
      <c r="E14" s="200">
        <v>3321</v>
      </c>
      <c r="F14" s="200">
        <v>3321</v>
      </c>
      <c r="G14" s="351">
        <v>3715</v>
      </c>
      <c r="H14" s="351">
        <v>3608</v>
      </c>
      <c r="I14" s="375">
        <f t="shared" si="3"/>
        <v>91.89</v>
      </c>
      <c r="J14" s="375">
        <f t="shared" si="4"/>
        <v>-10.61</v>
      </c>
      <c r="K14" s="377"/>
      <c r="L14" s="377"/>
    </row>
    <row r="15" s="333" customFormat="1" ht="21" customHeight="1" spans="1:12">
      <c r="A15" s="349" t="s">
        <v>70</v>
      </c>
      <c r="B15" s="350">
        <v>8801</v>
      </c>
      <c r="C15" s="200">
        <v>8801</v>
      </c>
      <c r="D15" s="200">
        <v>8801</v>
      </c>
      <c r="E15" s="200">
        <v>6021</v>
      </c>
      <c r="F15" s="200">
        <v>6021</v>
      </c>
      <c r="G15" s="351">
        <v>7869</v>
      </c>
      <c r="H15" s="351">
        <v>9193</v>
      </c>
      <c r="I15" s="375">
        <f t="shared" si="3"/>
        <v>68.41</v>
      </c>
      <c r="J15" s="375">
        <f t="shared" si="4"/>
        <v>-23.48</v>
      </c>
      <c r="K15" s="377"/>
      <c r="L15" s="377"/>
    </row>
    <row r="16" s="333" customFormat="1" ht="21" customHeight="1" spans="1:12">
      <c r="A16" s="349" t="s">
        <v>71</v>
      </c>
      <c r="B16" s="350">
        <v>3488</v>
      </c>
      <c r="C16" s="200">
        <v>3488</v>
      </c>
      <c r="D16" s="200">
        <v>3488</v>
      </c>
      <c r="E16" s="200">
        <v>-1478</v>
      </c>
      <c r="F16" s="200">
        <v>-1478</v>
      </c>
      <c r="G16" s="351">
        <v>2550</v>
      </c>
      <c r="H16" s="351">
        <v>15768</v>
      </c>
      <c r="I16" s="375">
        <f t="shared" si="3"/>
        <v>-42.37</v>
      </c>
      <c r="J16" s="375">
        <f t="shared" si="4"/>
        <v>-157.96</v>
      </c>
      <c r="K16" s="377"/>
      <c r="L16" s="377"/>
    </row>
    <row r="17" s="333" customFormat="1" ht="21" customHeight="1" spans="1:12">
      <c r="A17" s="349" t="s">
        <v>72</v>
      </c>
      <c r="B17" s="350">
        <v>1030</v>
      </c>
      <c r="C17" s="200">
        <v>1030</v>
      </c>
      <c r="D17" s="200">
        <v>1030</v>
      </c>
      <c r="E17" s="200">
        <v>737</v>
      </c>
      <c r="F17" s="200">
        <v>737</v>
      </c>
      <c r="G17" s="351">
        <v>-799</v>
      </c>
      <c r="H17" s="351">
        <v>138</v>
      </c>
      <c r="I17" s="375">
        <f t="shared" si="3"/>
        <v>71.55</v>
      </c>
      <c r="J17" s="375">
        <f t="shared" si="4"/>
        <v>-192.24</v>
      </c>
      <c r="K17" s="377"/>
      <c r="L17" s="377"/>
    </row>
    <row r="18" s="333" customFormat="1" ht="21" customHeight="1" spans="1:12">
      <c r="A18" s="349" t="s">
        <v>73</v>
      </c>
      <c r="B18" s="350">
        <v>22164</v>
      </c>
      <c r="C18" s="200">
        <v>22164</v>
      </c>
      <c r="D18" s="200">
        <v>22164</v>
      </c>
      <c r="E18" s="200">
        <v>15894</v>
      </c>
      <c r="F18" s="200">
        <v>15894</v>
      </c>
      <c r="G18" s="351">
        <v>21418</v>
      </c>
      <c r="H18" s="351">
        <v>28487</v>
      </c>
      <c r="I18" s="375">
        <f t="shared" si="3"/>
        <v>71.71</v>
      </c>
      <c r="J18" s="375">
        <f t="shared" si="4"/>
        <v>-25.79</v>
      </c>
      <c r="K18" s="377"/>
      <c r="L18" s="377"/>
    </row>
    <row r="19" s="333" customFormat="1" ht="21" customHeight="1" spans="1:12">
      <c r="A19" s="349" t="s">
        <v>74</v>
      </c>
      <c r="B19" s="350">
        <v>250</v>
      </c>
      <c r="C19" s="200">
        <v>250</v>
      </c>
      <c r="D19" s="200">
        <v>250</v>
      </c>
      <c r="E19" s="200">
        <v>459</v>
      </c>
      <c r="F19" s="200">
        <v>459</v>
      </c>
      <c r="G19" s="351">
        <v>333</v>
      </c>
      <c r="H19" s="351">
        <v>485</v>
      </c>
      <c r="I19" s="375">
        <f t="shared" si="3"/>
        <v>183.6</v>
      </c>
      <c r="J19" s="375">
        <f t="shared" si="4"/>
        <v>37.84</v>
      </c>
      <c r="K19" s="377"/>
      <c r="L19" s="377"/>
    </row>
    <row r="20" s="333" customFormat="1" ht="21" customHeight="1" spans="1:12">
      <c r="A20" s="349" t="s">
        <v>75</v>
      </c>
      <c r="B20" s="350">
        <v>75</v>
      </c>
      <c r="C20" s="200">
        <v>75</v>
      </c>
      <c r="D20" s="200">
        <v>75</v>
      </c>
      <c r="E20" s="200">
        <v>312</v>
      </c>
      <c r="F20" s="200">
        <v>312</v>
      </c>
      <c r="G20" s="351">
        <v>104</v>
      </c>
      <c r="H20" s="351">
        <v>215</v>
      </c>
      <c r="I20" s="375">
        <f t="shared" si="3"/>
        <v>416</v>
      </c>
      <c r="J20" s="375">
        <f t="shared" si="4"/>
        <v>200</v>
      </c>
      <c r="K20" s="377"/>
      <c r="L20" s="377"/>
    </row>
    <row r="21" s="333" customFormat="1" ht="21" customHeight="1" spans="1:12">
      <c r="A21" s="352" t="s">
        <v>76</v>
      </c>
      <c r="B21" s="350">
        <v>399</v>
      </c>
      <c r="C21" s="200">
        <v>399</v>
      </c>
      <c r="D21" s="200">
        <v>399</v>
      </c>
      <c r="E21" s="200">
        <v>31</v>
      </c>
      <c r="F21" s="200">
        <v>31</v>
      </c>
      <c r="G21" s="351">
        <v>399</v>
      </c>
      <c r="H21" s="351">
        <v>413</v>
      </c>
      <c r="I21" s="375">
        <f t="shared" si="3"/>
        <v>7.77</v>
      </c>
      <c r="J21" s="375">
        <f t="shared" si="4"/>
        <v>-92.23</v>
      </c>
      <c r="K21" s="377"/>
      <c r="L21" s="377"/>
    </row>
    <row r="22" s="335" customFormat="1" ht="21" customHeight="1" spans="1:12">
      <c r="A22" s="347" t="s">
        <v>77</v>
      </c>
      <c r="B22" s="348">
        <f t="shared" ref="B22:H22" si="5">SUM(B23:B29)</f>
        <v>250386</v>
      </c>
      <c r="C22" s="348">
        <f t="shared" si="5"/>
        <v>237392</v>
      </c>
      <c r="D22" s="348">
        <f t="shared" si="5"/>
        <v>237439</v>
      </c>
      <c r="E22" s="199">
        <f t="shared" si="5"/>
        <v>237439</v>
      </c>
      <c r="F22" s="199">
        <f t="shared" si="5"/>
        <v>237439</v>
      </c>
      <c r="G22" s="343">
        <f t="shared" si="5"/>
        <v>249998</v>
      </c>
      <c r="H22" s="343">
        <f t="shared" si="5"/>
        <v>130269</v>
      </c>
      <c r="I22" s="375">
        <f t="shared" si="3"/>
        <v>100</v>
      </c>
      <c r="J22" s="375">
        <f t="shared" si="4"/>
        <v>-5.02</v>
      </c>
      <c r="K22" s="376"/>
      <c r="L22" s="376"/>
    </row>
    <row r="23" s="333" customFormat="1" ht="21" customHeight="1" spans="1:12">
      <c r="A23" s="349" t="s">
        <v>78</v>
      </c>
      <c r="B23" s="350">
        <v>22292</v>
      </c>
      <c r="C23" s="350">
        <v>12475</v>
      </c>
      <c r="D23" s="350">
        <v>12522</v>
      </c>
      <c r="E23" s="350">
        <v>14109</v>
      </c>
      <c r="F23" s="203">
        <v>14109</v>
      </c>
      <c r="G23" s="353">
        <v>21506</v>
      </c>
      <c r="H23" s="353">
        <v>32007</v>
      </c>
      <c r="I23" s="375">
        <f t="shared" si="3"/>
        <v>112.67</v>
      </c>
      <c r="J23" s="375">
        <f t="shared" si="4"/>
        <v>-34.4</v>
      </c>
      <c r="K23" s="377"/>
      <c r="L23" s="377"/>
    </row>
    <row r="24" s="333" customFormat="1" ht="21" customHeight="1" spans="1:12">
      <c r="A24" s="349" t="s">
        <v>79</v>
      </c>
      <c r="B24" s="350">
        <v>6060</v>
      </c>
      <c r="C24" s="200">
        <v>10202</v>
      </c>
      <c r="D24" s="200">
        <v>10202</v>
      </c>
      <c r="E24" s="200">
        <v>11006</v>
      </c>
      <c r="F24" s="200">
        <v>11006</v>
      </c>
      <c r="G24" s="351">
        <v>6338</v>
      </c>
      <c r="H24" s="351">
        <v>9944</v>
      </c>
      <c r="I24" s="375">
        <f t="shared" si="3"/>
        <v>107.88</v>
      </c>
      <c r="J24" s="375">
        <f t="shared" si="4"/>
        <v>73.65</v>
      </c>
      <c r="K24" s="377"/>
      <c r="L24" s="377"/>
    </row>
    <row r="25" s="333" customFormat="1" ht="21" customHeight="1" spans="1:12">
      <c r="A25" s="349" t="s">
        <v>80</v>
      </c>
      <c r="B25" s="350">
        <v>13517</v>
      </c>
      <c r="C25" s="200">
        <v>12273</v>
      </c>
      <c r="D25" s="200">
        <v>12273</v>
      </c>
      <c r="E25" s="200">
        <v>14658</v>
      </c>
      <c r="F25" s="200">
        <v>14658</v>
      </c>
      <c r="G25" s="351">
        <v>13499</v>
      </c>
      <c r="H25" s="351">
        <v>16771</v>
      </c>
      <c r="I25" s="375">
        <f t="shared" si="3"/>
        <v>119.43</v>
      </c>
      <c r="J25" s="375">
        <f t="shared" si="4"/>
        <v>8.59</v>
      </c>
      <c r="K25" s="377"/>
      <c r="L25" s="377"/>
    </row>
    <row r="26" s="333" customFormat="1" ht="21" customHeight="1" spans="1:12">
      <c r="A26" s="349" t="s">
        <v>81</v>
      </c>
      <c r="B26" s="350">
        <v>201168</v>
      </c>
      <c r="C26" s="200">
        <v>176193</v>
      </c>
      <c r="D26" s="200">
        <v>176193</v>
      </c>
      <c r="E26" s="200">
        <v>169355</v>
      </c>
      <c r="F26" s="200">
        <v>169355</v>
      </c>
      <c r="G26" s="351">
        <v>184346</v>
      </c>
      <c r="H26" s="351">
        <v>39632</v>
      </c>
      <c r="I26" s="375">
        <f t="shared" si="3"/>
        <v>96.12</v>
      </c>
      <c r="J26" s="375">
        <f t="shared" si="4"/>
        <v>-8.13</v>
      </c>
      <c r="K26" s="377"/>
      <c r="L26" s="377"/>
    </row>
    <row r="27" s="333" customFormat="1" ht="21" customHeight="1" spans="1:12">
      <c r="A27" s="201" t="s">
        <v>82</v>
      </c>
      <c r="B27" s="350"/>
      <c r="C27" s="350">
        <v>2562</v>
      </c>
      <c r="D27" s="350">
        <v>2562</v>
      </c>
      <c r="E27" s="350">
        <v>2876</v>
      </c>
      <c r="F27" s="200">
        <v>2876</v>
      </c>
      <c r="G27" s="351">
        <v>3444</v>
      </c>
      <c r="H27" s="351">
        <v>24767</v>
      </c>
      <c r="I27" s="375">
        <f t="shared" si="3"/>
        <v>112.26</v>
      </c>
      <c r="J27" s="375">
        <f t="shared" si="4"/>
        <v>-16.49</v>
      </c>
      <c r="K27" s="377"/>
      <c r="L27" s="377"/>
    </row>
    <row r="28" s="333" customFormat="1" ht="21" customHeight="1" spans="1:12">
      <c r="A28" s="354" t="s">
        <v>83</v>
      </c>
      <c r="B28" s="350">
        <v>800</v>
      </c>
      <c r="C28" s="350">
        <v>678</v>
      </c>
      <c r="D28" s="350">
        <v>678</v>
      </c>
      <c r="E28" s="350">
        <v>678</v>
      </c>
      <c r="F28" s="200">
        <v>678</v>
      </c>
      <c r="G28" s="351">
        <v>694</v>
      </c>
      <c r="H28" s="351">
        <v>1371</v>
      </c>
      <c r="I28" s="375">
        <f t="shared" si="3"/>
        <v>100</v>
      </c>
      <c r="J28" s="375">
        <f t="shared" si="4"/>
        <v>-2.31</v>
      </c>
      <c r="K28" s="377"/>
      <c r="L28" s="377"/>
    </row>
    <row r="29" s="333" customFormat="1" ht="21" customHeight="1" spans="1:12">
      <c r="A29" s="349" t="s">
        <v>84</v>
      </c>
      <c r="B29" s="350">
        <v>6549</v>
      </c>
      <c r="C29" s="350">
        <v>23009</v>
      </c>
      <c r="D29" s="350">
        <v>23009</v>
      </c>
      <c r="E29" s="350">
        <v>24757</v>
      </c>
      <c r="F29" s="200">
        <v>24757</v>
      </c>
      <c r="G29" s="351">
        <v>20171</v>
      </c>
      <c r="H29" s="351">
        <v>5777</v>
      </c>
      <c r="I29" s="375">
        <f t="shared" si="3"/>
        <v>107.6</v>
      </c>
      <c r="J29" s="375">
        <f t="shared" si="4"/>
        <v>22.74</v>
      </c>
      <c r="K29" s="377"/>
      <c r="L29" s="377"/>
    </row>
    <row r="30" s="333" customFormat="1" ht="18" customHeight="1" spans="1:10">
      <c r="A30" s="352"/>
      <c r="B30" s="355"/>
      <c r="C30" s="200"/>
      <c r="D30" s="200"/>
      <c r="E30" s="200"/>
      <c r="F30" s="200"/>
      <c r="G30" s="351"/>
      <c r="H30" s="356"/>
      <c r="I30" s="375" t="str">
        <f t="shared" ref="I30:I37" si="6">IFERROR(ROUND(F30/D30*100,2)," ")</f>
        <v> </v>
      </c>
      <c r="J30" s="375" t="str">
        <f t="shared" ref="J30:J37" si="7">IFERROR(ROUND((F30-G30)/G30*100,2)," ")</f>
        <v> </v>
      </c>
    </row>
    <row r="31" s="333" customFormat="1" ht="21" customHeight="1" spans="1:10">
      <c r="A31" s="344" t="s">
        <v>85</v>
      </c>
      <c r="B31" s="199">
        <f t="shared" ref="B31:H31" si="8">SUM(B32:B37)</f>
        <v>508018</v>
      </c>
      <c r="C31" s="199">
        <f t="shared" si="8"/>
        <v>864293</v>
      </c>
      <c r="D31" s="199">
        <f t="shared" si="8"/>
        <v>983753</v>
      </c>
      <c r="E31" s="199">
        <f t="shared" si="8"/>
        <v>983753</v>
      </c>
      <c r="F31" s="199">
        <f t="shared" si="8"/>
        <v>983753</v>
      </c>
      <c r="G31" s="343">
        <f t="shared" si="8"/>
        <v>1056864</v>
      </c>
      <c r="H31" s="343">
        <f t="shared" si="8"/>
        <v>917934</v>
      </c>
      <c r="I31" s="375">
        <f t="shared" si="6"/>
        <v>100</v>
      </c>
      <c r="J31" s="375">
        <f t="shared" si="7"/>
        <v>-6.92</v>
      </c>
    </row>
    <row r="32" s="333" customFormat="1" ht="21" customHeight="1" spans="1:10">
      <c r="A32" s="357" t="s">
        <v>86</v>
      </c>
      <c r="B32" s="355">
        <v>418047</v>
      </c>
      <c r="C32" s="358">
        <v>571662</v>
      </c>
      <c r="D32" s="358">
        <v>607923</v>
      </c>
      <c r="E32" s="358">
        <v>607923</v>
      </c>
      <c r="F32" s="358">
        <v>607923</v>
      </c>
      <c r="G32" s="359">
        <v>768141</v>
      </c>
      <c r="H32" s="359">
        <v>631804</v>
      </c>
      <c r="I32" s="375">
        <f t="shared" si="6"/>
        <v>100</v>
      </c>
      <c r="J32" s="375">
        <f t="shared" si="7"/>
        <v>-20.86</v>
      </c>
    </row>
    <row r="33" s="333" customFormat="1" ht="21" customHeight="1" spans="1:10">
      <c r="A33" s="260" t="s">
        <v>87</v>
      </c>
      <c r="B33" s="360">
        <v>84493</v>
      </c>
      <c r="C33" s="360">
        <v>81724</v>
      </c>
      <c r="D33" s="360">
        <v>109353</v>
      </c>
      <c r="E33" s="360">
        <v>109353</v>
      </c>
      <c r="F33" s="200">
        <v>109353</v>
      </c>
      <c r="G33" s="351">
        <v>58304</v>
      </c>
      <c r="H33" s="351">
        <v>49817</v>
      </c>
      <c r="I33" s="375">
        <f t="shared" si="6"/>
        <v>100</v>
      </c>
      <c r="J33" s="375">
        <f t="shared" si="7"/>
        <v>87.56</v>
      </c>
    </row>
    <row r="34" s="333" customFormat="1" ht="21" customHeight="1" spans="1:10">
      <c r="A34" s="260" t="s">
        <v>88</v>
      </c>
      <c r="B34" s="350">
        <v>5099</v>
      </c>
      <c r="C34" s="350">
        <v>5098</v>
      </c>
      <c r="D34" s="350">
        <v>5098</v>
      </c>
      <c r="E34" s="350">
        <v>5098</v>
      </c>
      <c r="F34" s="200">
        <v>5098</v>
      </c>
      <c r="G34" s="351">
        <v>4336</v>
      </c>
      <c r="H34" s="351">
        <v>9550</v>
      </c>
      <c r="I34" s="375">
        <f t="shared" si="6"/>
        <v>100</v>
      </c>
      <c r="J34" s="375">
        <f t="shared" si="7"/>
        <v>17.57</v>
      </c>
    </row>
    <row r="35" s="333" customFormat="1" ht="21" customHeight="1" spans="1:10">
      <c r="A35" s="260" t="s">
        <v>89</v>
      </c>
      <c r="B35" s="350"/>
      <c r="C35" s="350">
        <v>150000</v>
      </c>
      <c r="D35" s="350">
        <v>188434</v>
      </c>
      <c r="E35" s="350">
        <v>188434</v>
      </c>
      <c r="F35" s="200">
        <v>188434</v>
      </c>
      <c r="G35" s="351">
        <v>154830</v>
      </c>
      <c r="H35" s="351">
        <v>182829</v>
      </c>
      <c r="I35" s="375">
        <f t="shared" si="6"/>
        <v>100</v>
      </c>
      <c r="J35" s="375">
        <f t="shared" si="7"/>
        <v>21.7</v>
      </c>
    </row>
    <row r="36" s="333" customFormat="1" ht="21" customHeight="1" spans="1:10">
      <c r="A36" s="260" t="s">
        <v>90</v>
      </c>
      <c r="B36" s="200"/>
      <c r="C36" s="200">
        <v>55430</v>
      </c>
      <c r="D36" s="200">
        <v>72566</v>
      </c>
      <c r="E36" s="200">
        <v>72566</v>
      </c>
      <c r="F36" s="200">
        <v>72566</v>
      </c>
      <c r="G36" s="351">
        <v>66207</v>
      </c>
      <c r="H36" s="351">
        <v>34082</v>
      </c>
      <c r="I36" s="375">
        <f t="shared" si="6"/>
        <v>100</v>
      </c>
      <c r="J36" s="375">
        <f t="shared" si="7"/>
        <v>9.6</v>
      </c>
    </row>
    <row r="37" s="333" customFormat="1" ht="21" customHeight="1" spans="1:10">
      <c r="A37" s="260" t="s">
        <v>91</v>
      </c>
      <c r="B37" s="350">
        <v>379</v>
      </c>
      <c r="C37" s="350">
        <v>379</v>
      </c>
      <c r="D37" s="350">
        <v>379</v>
      </c>
      <c r="E37" s="350">
        <v>379</v>
      </c>
      <c r="F37" s="200">
        <v>379</v>
      </c>
      <c r="G37" s="351">
        <v>5046</v>
      </c>
      <c r="H37" s="351">
        <v>9852</v>
      </c>
      <c r="I37" s="375">
        <f t="shared" si="6"/>
        <v>100</v>
      </c>
      <c r="J37" s="375">
        <f t="shared" si="7"/>
        <v>-92.49</v>
      </c>
    </row>
    <row r="38" s="333" customFormat="1" ht="36" spans="1:12">
      <c r="A38" s="124" t="s">
        <v>92</v>
      </c>
      <c r="B38" s="124" t="s">
        <v>52</v>
      </c>
      <c r="C38" s="124" t="s">
        <v>53</v>
      </c>
      <c r="D38" s="124" t="s">
        <v>54</v>
      </c>
      <c r="E38" s="124" t="s">
        <v>22</v>
      </c>
      <c r="F38" s="124" t="s">
        <v>23</v>
      </c>
      <c r="G38" s="341" t="s">
        <v>55</v>
      </c>
      <c r="H38" s="341" t="s">
        <v>56</v>
      </c>
      <c r="I38" s="124" t="s">
        <v>57</v>
      </c>
      <c r="J38" s="124" t="s">
        <v>58</v>
      </c>
      <c r="K38" s="100"/>
      <c r="L38" s="104"/>
    </row>
    <row r="39" s="335" customFormat="1" ht="22" customHeight="1" spans="1:12">
      <c r="A39" s="361" t="s">
        <v>59</v>
      </c>
      <c r="B39" s="361">
        <f t="shared" ref="B39:H39" si="9">SUM(B40,B65)</f>
        <v>962816</v>
      </c>
      <c r="C39" s="361">
        <f t="shared" si="9"/>
        <v>1306097</v>
      </c>
      <c r="D39" s="361">
        <f t="shared" si="9"/>
        <v>1425650</v>
      </c>
      <c r="E39" s="361">
        <f t="shared" si="9"/>
        <v>1425650</v>
      </c>
      <c r="F39" s="361">
        <f t="shared" si="9"/>
        <v>1425650</v>
      </c>
      <c r="G39" s="341">
        <f t="shared" si="9"/>
        <v>1506914</v>
      </c>
      <c r="H39" s="341">
        <f t="shared" si="9"/>
        <v>1279934</v>
      </c>
      <c r="I39" s="375">
        <f t="shared" ref="I39:I70" si="10">IFERROR(ROUND(F39/D39*100,2)," ")</f>
        <v>100</v>
      </c>
      <c r="J39" s="375">
        <f t="shared" ref="J39:J70" si="11">IFERROR(ROUND((F39-G39)/G39*100,2)," ")</f>
        <v>-5.39</v>
      </c>
      <c r="K39" s="206"/>
      <c r="L39" s="378"/>
    </row>
    <row r="40" s="335" customFormat="1" ht="22" customHeight="1" spans="1:12">
      <c r="A40" s="344" t="s">
        <v>93</v>
      </c>
      <c r="B40" s="345">
        <f t="shared" ref="B40:H40" si="12">SUM(B41:B63)</f>
        <v>700275</v>
      </c>
      <c r="C40" s="345">
        <f t="shared" si="12"/>
        <v>1030216</v>
      </c>
      <c r="D40" s="345">
        <f t="shared" si="12"/>
        <v>1067394</v>
      </c>
      <c r="E40" s="345">
        <f t="shared" si="12"/>
        <v>1057121</v>
      </c>
      <c r="F40" s="345">
        <f t="shared" si="12"/>
        <v>1057121</v>
      </c>
      <c r="G40" s="346">
        <f t="shared" si="12"/>
        <v>1149335</v>
      </c>
      <c r="H40" s="346">
        <f t="shared" si="12"/>
        <v>926168</v>
      </c>
      <c r="I40" s="375">
        <f t="shared" si="10"/>
        <v>99.04</v>
      </c>
      <c r="J40" s="375">
        <f t="shared" si="11"/>
        <v>-8.02</v>
      </c>
      <c r="K40" s="378"/>
      <c r="L40" s="378"/>
    </row>
    <row r="41" s="333" customFormat="1" ht="22" customHeight="1" spans="1:12">
      <c r="A41" s="201" t="s">
        <v>94</v>
      </c>
      <c r="B41" s="362">
        <v>61000</v>
      </c>
      <c r="C41" s="363">
        <v>63611</v>
      </c>
      <c r="D41" s="363">
        <v>58426</v>
      </c>
      <c r="E41" s="362">
        <v>58426</v>
      </c>
      <c r="F41" s="362">
        <v>58426</v>
      </c>
      <c r="G41" s="364">
        <v>58889</v>
      </c>
      <c r="H41" s="364">
        <v>47577</v>
      </c>
      <c r="I41" s="375">
        <f t="shared" si="10"/>
        <v>100</v>
      </c>
      <c r="J41" s="375">
        <f t="shared" si="11"/>
        <v>-0.79</v>
      </c>
      <c r="K41" s="104"/>
      <c r="L41" s="104"/>
    </row>
    <row r="42" s="333" customFormat="1" ht="22" customHeight="1" spans="1:12">
      <c r="A42" s="201" t="s">
        <v>95</v>
      </c>
      <c r="B42" s="362">
        <v>804</v>
      </c>
      <c r="C42" s="363">
        <v>1504</v>
      </c>
      <c r="D42" s="363">
        <v>1935</v>
      </c>
      <c r="E42" s="362">
        <v>1935</v>
      </c>
      <c r="F42" s="362">
        <v>1935</v>
      </c>
      <c r="G42" s="364">
        <v>904</v>
      </c>
      <c r="H42" s="364">
        <v>1960</v>
      </c>
      <c r="I42" s="375">
        <f t="shared" si="10"/>
        <v>100</v>
      </c>
      <c r="J42" s="375">
        <f t="shared" si="11"/>
        <v>114.05</v>
      </c>
      <c r="K42" s="104"/>
      <c r="L42" s="104"/>
    </row>
    <row r="43" s="333" customFormat="1" ht="22" customHeight="1" spans="1:12">
      <c r="A43" s="201" t="s">
        <v>96</v>
      </c>
      <c r="B43" s="362">
        <v>43650</v>
      </c>
      <c r="C43" s="363">
        <v>57993</v>
      </c>
      <c r="D43" s="363">
        <v>62470</v>
      </c>
      <c r="E43" s="362">
        <v>62470</v>
      </c>
      <c r="F43" s="362">
        <v>62470</v>
      </c>
      <c r="G43" s="364">
        <v>69622</v>
      </c>
      <c r="H43" s="364">
        <v>54684</v>
      </c>
      <c r="I43" s="375">
        <f t="shared" si="10"/>
        <v>100</v>
      </c>
      <c r="J43" s="375">
        <f t="shared" si="11"/>
        <v>-10.27</v>
      </c>
      <c r="K43" s="104"/>
      <c r="L43" s="104"/>
    </row>
    <row r="44" s="333" customFormat="1" ht="22" customHeight="1" spans="1:12">
      <c r="A44" s="201" t="s">
        <v>97</v>
      </c>
      <c r="B44" s="362">
        <v>163790</v>
      </c>
      <c r="C44" s="363">
        <v>268756</v>
      </c>
      <c r="D44" s="363">
        <v>271083</v>
      </c>
      <c r="E44" s="362">
        <v>265263</v>
      </c>
      <c r="F44" s="362">
        <v>265263</v>
      </c>
      <c r="G44" s="364">
        <v>263992</v>
      </c>
      <c r="H44" s="364">
        <v>257374</v>
      </c>
      <c r="I44" s="375">
        <f t="shared" si="10"/>
        <v>97.85</v>
      </c>
      <c r="J44" s="375">
        <f t="shared" si="11"/>
        <v>0.48</v>
      </c>
      <c r="K44" s="104"/>
      <c r="L44" s="104"/>
    </row>
    <row r="45" s="333" customFormat="1" ht="22" customHeight="1" spans="1:12">
      <c r="A45" s="201" t="s">
        <v>98</v>
      </c>
      <c r="B45" s="362">
        <v>7259</v>
      </c>
      <c r="C45" s="363">
        <v>21259</v>
      </c>
      <c r="D45" s="363">
        <v>6021</v>
      </c>
      <c r="E45" s="362">
        <v>6021</v>
      </c>
      <c r="F45" s="362">
        <v>6021</v>
      </c>
      <c r="G45" s="364">
        <v>7259</v>
      </c>
      <c r="H45" s="364">
        <v>11939</v>
      </c>
      <c r="I45" s="375">
        <f t="shared" si="10"/>
        <v>100</v>
      </c>
      <c r="J45" s="375">
        <f t="shared" si="11"/>
        <v>-17.05</v>
      </c>
      <c r="K45" s="104"/>
      <c r="L45" s="104"/>
    </row>
    <row r="46" s="333" customFormat="1" ht="22" customHeight="1" spans="1:12">
      <c r="A46" s="201" t="s">
        <v>99</v>
      </c>
      <c r="B46" s="362">
        <v>7500</v>
      </c>
      <c r="C46" s="363">
        <v>17000</v>
      </c>
      <c r="D46" s="363">
        <v>20623</v>
      </c>
      <c r="E46" s="362">
        <v>20423</v>
      </c>
      <c r="F46" s="362">
        <v>20423</v>
      </c>
      <c r="G46" s="364">
        <v>19850</v>
      </c>
      <c r="H46" s="364">
        <v>16823</v>
      </c>
      <c r="I46" s="375">
        <f t="shared" si="10"/>
        <v>99.03</v>
      </c>
      <c r="J46" s="375">
        <f t="shared" si="11"/>
        <v>2.89</v>
      </c>
      <c r="K46" s="104"/>
      <c r="L46" s="104"/>
    </row>
    <row r="47" s="333" customFormat="1" ht="22" customHeight="1" spans="1:12">
      <c r="A47" s="201" t="s">
        <v>100</v>
      </c>
      <c r="B47" s="362">
        <v>87651</v>
      </c>
      <c r="C47" s="363">
        <v>150000</v>
      </c>
      <c r="D47" s="363">
        <v>162683</v>
      </c>
      <c r="E47" s="362">
        <v>162430</v>
      </c>
      <c r="F47" s="362">
        <v>162430</v>
      </c>
      <c r="G47" s="364">
        <v>151585</v>
      </c>
      <c r="H47" s="364">
        <v>150303</v>
      </c>
      <c r="I47" s="375">
        <f t="shared" si="10"/>
        <v>99.84</v>
      </c>
      <c r="J47" s="375">
        <f t="shared" si="11"/>
        <v>7.15</v>
      </c>
      <c r="K47" s="104"/>
      <c r="L47" s="104"/>
    </row>
    <row r="48" s="333" customFormat="1" ht="22" customHeight="1" spans="1:12">
      <c r="A48" s="201" t="s">
        <v>101</v>
      </c>
      <c r="B48" s="362">
        <v>97419</v>
      </c>
      <c r="C48" s="363">
        <v>117300</v>
      </c>
      <c r="D48" s="363">
        <v>131152</v>
      </c>
      <c r="E48" s="362">
        <v>131152</v>
      </c>
      <c r="F48" s="362">
        <v>131152</v>
      </c>
      <c r="G48" s="364">
        <v>219923</v>
      </c>
      <c r="H48" s="364">
        <v>156567</v>
      </c>
      <c r="I48" s="375">
        <f t="shared" si="10"/>
        <v>100</v>
      </c>
      <c r="J48" s="375">
        <f t="shared" si="11"/>
        <v>-40.36</v>
      </c>
      <c r="K48" s="104"/>
      <c r="L48" s="104"/>
    </row>
    <row r="49" s="333" customFormat="1" ht="22" customHeight="1" spans="1:12">
      <c r="A49" s="201" t="s">
        <v>102</v>
      </c>
      <c r="B49" s="362">
        <v>30000</v>
      </c>
      <c r="C49" s="363">
        <v>28996</v>
      </c>
      <c r="D49" s="363">
        <v>38188</v>
      </c>
      <c r="E49" s="362">
        <v>38188</v>
      </c>
      <c r="F49" s="362">
        <v>38188</v>
      </c>
      <c r="G49" s="364">
        <v>41459</v>
      </c>
      <c r="H49" s="364">
        <v>22917</v>
      </c>
      <c r="I49" s="375">
        <f t="shared" si="10"/>
        <v>100</v>
      </c>
      <c r="J49" s="375">
        <f t="shared" si="11"/>
        <v>-7.89</v>
      </c>
      <c r="K49" s="104"/>
      <c r="L49" s="104"/>
    </row>
    <row r="50" s="333" customFormat="1" ht="22" customHeight="1" spans="1:12">
      <c r="A50" s="201" t="s">
        <v>103</v>
      </c>
      <c r="B50" s="362">
        <v>25947</v>
      </c>
      <c r="C50" s="363">
        <v>25000</v>
      </c>
      <c r="D50" s="363">
        <v>69041</v>
      </c>
      <c r="E50" s="362">
        <v>67041</v>
      </c>
      <c r="F50" s="362">
        <v>67041</v>
      </c>
      <c r="G50" s="364">
        <v>31254</v>
      </c>
      <c r="H50" s="364">
        <v>26152</v>
      </c>
      <c r="I50" s="375">
        <f t="shared" si="10"/>
        <v>97.1</v>
      </c>
      <c r="J50" s="375">
        <f t="shared" si="11"/>
        <v>114.5</v>
      </c>
      <c r="K50" s="104"/>
      <c r="L50" s="104"/>
    </row>
    <row r="51" s="333" customFormat="1" ht="22" customHeight="1" spans="1:12">
      <c r="A51" s="201" t="s">
        <v>104</v>
      </c>
      <c r="B51" s="362">
        <v>75129</v>
      </c>
      <c r="C51" s="363">
        <v>125795</v>
      </c>
      <c r="D51" s="363">
        <v>114439</v>
      </c>
      <c r="E51" s="362">
        <v>112439</v>
      </c>
      <c r="F51" s="362">
        <v>112439</v>
      </c>
      <c r="G51" s="364">
        <v>106422</v>
      </c>
      <c r="H51" s="364">
        <v>63436</v>
      </c>
      <c r="I51" s="375">
        <f t="shared" si="10"/>
        <v>98.25</v>
      </c>
      <c r="J51" s="375">
        <f t="shared" si="11"/>
        <v>5.65</v>
      </c>
      <c r="K51" s="104"/>
      <c r="L51" s="104"/>
    </row>
    <row r="52" s="333" customFormat="1" ht="22" customHeight="1" spans="1:12">
      <c r="A52" s="201" t="s">
        <v>105</v>
      </c>
      <c r="B52" s="362">
        <v>16000</v>
      </c>
      <c r="C52" s="363">
        <v>43035</v>
      </c>
      <c r="D52" s="363">
        <v>47773</v>
      </c>
      <c r="E52" s="362">
        <v>47773</v>
      </c>
      <c r="F52" s="362">
        <v>47773</v>
      </c>
      <c r="G52" s="364">
        <v>59839</v>
      </c>
      <c r="H52" s="364">
        <v>47894</v>
      </c>
      <c r="I52" s="375">
        <f t="shared" si="10"/>
        <v>100</v>
      </c>
      <c r="J52" s="375">
        <f t="shared" si="11"/>
        <v>-20.16</v>
      </c>
      <c r="K52" s="104"/>
      <c r="L52" s="104"/>
    </row>
    <row r="53" s="333" customFormat="1" ht="22" customHeight="1" spans="1:12">
      <c r="A53" s="201" t="s">
        <v>106</v>
      </c>
      <c r="B53" s="362">
        <v>3000</v>
      </c>
      <c r="C53" s="363">
        <v>4068</v>
      </c>
      <c r="D53" s="362">
        <v>2304</v>
      </c>
      <c r="E53" s="362">
        <v>2304</v>
      </c>
      <c r="F53" s="362">
        <v>2304</v>
      </c>
      <c r="G53" s="364">
        <v>9575</v>
      </c>
      <c r="H53" s="364">
        <v>2423</v>
      </c>
      <c r="I53" s="375">
        <f t="shared" si="10"/>
        <v>100</v>
      </c>
      <c r="J53" s="375">
        <f t="shared" si="11"/>
        <v>-75.94</v>
      </c>
      <c r="K53" s="104"/>
      <c r="L53" s="104"/>
    </row>
    <row r="54" s="333" customFormat="1" ht="22" customHeight="1" spans="1:12">
      <c r="A54" s="201" t="s">
        <v>107</v>
      </c>
      <c r="B54" s="362">
        <v>1300</v>
      </c>
      <c r="C54" s="363">
        <v>3200</v>
      </c>
      <c r="D54" s="362">
        <v>3637</v>
      </c>
      <c r="E54" s="362">
        <v>3637</v>
      </c>
      <c r="F54" s="362">
        <v>3637</v>
      </c>
      <c r="G54" s="364">
        <v>10429</v>
      </c>
      <c r="H54" s="364">
        <v>3005</v>
      </c>
      <c r="I54" s="375">
        <f t="shared" si="10"/>
        <v>100</v>
      </c>
      <c r="J54" s="375">
        <f t="shared" si="11"/>
        <v>-65.13</v>
      </c>
      <c r="K54" s="104"/>
      <c r="L54" s="104"/>
    </row>
    <row r="55" s="333" customFormat="1" ht="22" customHeight="1" spans="1:12">
      <c r="A55" s="201" t="s">
        <v>108</v>
      </c>
      <c r="B55" s="362">
        <v>1000</v>
      </c>
      <c r="C55" s="363">
        <v>11000</v>
      </c>
      <c r="D55" s="362">
        <v>391</v>
      </c>
      <c r="E55" s="362">
        <v>391</v>
      </c>
      <c r="F55" s="362">
        <v>391</v>
      </c>
      <c r="G55" s="364">
        <v>11497</v>
      </c>
      <c r="H55" s="364">
        <v>853</v>
      </c>
      <c r="I55" s="375">
        <f t="shared" si="10"/>
        <v>100</v>
      </c>
      <c r="J55" s="375">
        <f t="shared" si="11"/>
        <v>-96.6</v>
      </c>
      <c r="K55" s="104"/>
      <c r="L55" s="104"/>
    </row>
    <row r="56" s="333" customFormat="1" ht="22" customHeight="1" spans="1:12">
      <c r="A56" s="201" t="s">
        <v>109</v>
      </c>
      <c r="B56" s="362">
        <v>11963</v>
      </c>
      <c r="C56" s="363">
        <v>19000</v>
      </c>
      <c r="D56" s="362">
        <v>15487</v>
      </c>
      <c r="E56" s="362">
        <v>15487</v>
      </c>
      <c r="F56" s="362">
        <v>15487</v>
      </c>
      <c r="G56" s="364">
        <v>13543</v>
      </c>
      <c r="H56" s="364">
        <v>10439</v>
      </c>
      <c r="I56" s="375">
        <f t="shared" si="10"/>
        <v>100</v>
      </c>
      <c r="J56" s="375">
        <f t="shared" si="11"/>
        <v>14.35</v>
      </c>
      <c r="K56" s="104"/>
      <c r="L56" s="104"/>
    </row>
    <row r="57" s="333" customFormat="1" ht="22" customHeight="1" spans="1:12">
      <c r="A57" s="201" t="s">
        <v>110</v>
      </c>
      <c r="B57" s="362">
        <v>25965</v>
      </c>
      <c r="C57" s="363">
        <v>26100</v>
      </c>
      <c r="D57" s="362">
        <v>23756</v>
      </c>
      <c r="E57" s="362">
        <v>23756</v>
      </c>
      <c r="F57" s="362">
        <v>23756</v>
      </c>
      <c r="G57" s="364">
        <v>40869</v>
      </c>
      <c r="H57" s="364">
        <v>27759</v>
      </c>
      <c r="I57" s="375">
        <f t="shared" si="10"/>
        <v>100</v>
      </c>
      <c r="J57" s="375">
        <f t="shared" si="11"/>
        <v>-41.87</v>
      </c>
      <c r="K57" s="104"/>
      <c r="L57" s="104"/>
    </row>
    <row r="58" s="333" customFormat="1" ht="22" customHeight="1" spans="1:12">
      <c r="A58" s="201" t="s">
        <v>111</v>
      </c>
      <c r="B58" s="362">
        <v>500</v>
      </c>
      <c r="C58" s="363">
        <v>1700</v>
      </c>
      <c r="D58" s="362">
        <v>2129</v>
      </c>
      <c r="E58" s="362">
        <v>2129</v>
      </c>
      <c r="F58" s="362">
        <v>2129</v>
      </c>
      <c r="G58" s="364">
        <v>2413</v>
      </c>
      <c r="H58" s="364">
        <v>633</v>
      </c>
      <c r="I58" s="375">
        <f t="shared" si="10"/>
        <v>100</v>
      </c>
      <c r="J58" s="375">
        <f t="shared" si="11"/>
        <v>-11.77</v>
      </c>
      <c r="K58" s="104"/>
      <c r="L58" s="104"/>
    </row>
    <row r="59" s="333" customFormat="1" ht="22" customHeight="1" spans="1:12">
      <c r="A59" s="365" t="s">
        <v>112</v>
      </c>
      <c r="B59" s="362">
        <v>6529</v>
      </c>
      <c r="C59" s="363">
        <v>11000</v>
      </c>
      <c r="D59" s="362">
        <v>11987</v>
      </c>
      <c r="E59" s="362">
        <v>11987</v>
      </c>
      <c r="F59" s="362">
        <v>11987</v>
      </c>
      <c r="G59" s="364">
        <v>8103</v>
      </c>
      <c r="H59" s="364">
        <v>3426</v>
      </c>
      <c r="I59" s="375">
        <f t="shared" si="10"/>
        <v>100</v>
      </c>
      <c r="J59" s="375">
        <f t="shared" si="11"/>
        <v>47.93</v>
      </c>
      <c r="K59" s="104"/>
      <c r="L59" s="104"/>
    </row>
    <row r="60" s="333" customFormat="1" ht="22" customHeight="1" spans="1:12">
      <c r="A60" s="202" t="s">
        <v>113</v>
      </c>
      <c r="B60" s="362">
        <v>11000</v>
      </c>
      <c r="C60" s="363">
        <v>11000</v>
      </c>
      <c r="D60" s="362"/>
      <c r="E60" s="362"/>
      <c r="F60" s="362"/>
      <c r="G60" s="364"/>
      <c r="H60" s="364">
        <v>0</v>
      </c>
      <c r="I60" s="375" t="str">
        <f t="shared" si="10"/>
        <v> </v>
      </c>
      <c r="J60" s="375" t="str">
        <f t="shared" si="11"/>
        <v> </v>
      </c>
      <c r="K60" s="104"/>
      <c r="L60" s="104"/>
    </row>
    <row r="61" s="333" customFormat="1" ht="22" customHeight="1" spans="1:12">
      <c r="A61" s="201" t="s">
        <v>114</v>
      </c>
      <c r="B61" s="362">
        <v>22865</v>
      </c>
      <c r="C61" s="363">
        <v>22865</v>
      </c>
      <c r="D61" s="362">
        <v>23865</v>
      </c>
      <c r="E61" s="362">
        <v>23865</v>
      </c>
      <c r="F61" s="362">
        <v>23865</v>
      </c>
      <c r="G61" s="364">
        <v>21904</v>
      </c>
      <c r="H61" s="364">
        <v>20000</v>
      </c>
      <c r="I61" s="375">
        <f t="shared" si="10"/>
        <v>100</v>
      </c>
      <c r="J61" s="375">
        <f t="shared" si="11"/>
        <v>8.95</v>
      </c>
      <c r="K61" s="104"/>
      <c r="L61" s="104"/>
    </row>
    <row r="62" s="333" customFormat="1" ht="22" customHeight="1" spans="1:12">
      <c r="A62" s="201" t="s">
        <v>115</v>
      </c>
      <c r="B62" s="362">
        <v>4</v>
      </c>
      <c r="C62" s="363">
        <v>4</v>
      </c>
      <c r="D62" s="366">
        <v>4</v>
      </c>
      <c r="E62" s="366">
        <v>4</v>
      </c>
      <c r="F62" s="362">
        <v>4</v>
      </c>
      <c r="G62" s="367">
        <v>4</v>
      </c>
      <c r="H62" s="367">
        <v>4</v>
      </c>
      <c r="I62" s="375">
        <f t="shared" si="10"/>
        <v>100</v>
      </c>
      <c r="J62" s="375">
        <f t="shared" si="11"/>
        <v>0</v>
      </c>
      <c r="K62" s="104"/>
      <c r="L62" s="104"/>
    </row>
    <row r="63" s="333" customFormat="1" ht="22" customHeight="1" spans="1:12">
      <c r="A63" s="295" t="s">
        <v>116</v>
      </c>
      <c r="B63" s="362"/>
      <c r="C63" s="368">
        <v>30</v>
      </c>
      <c r="D63" s="366"/>
      <c r="E63" s="366"/>
      <c r="F63" s="366">
        <v>0</v>
      </c>
      <c r="G63" s="367"/>
      <c r="H63" s="367"/>
      <c r="I63" s="375" t="str">
        <f t="shared" si="10"/>
        <v> </v>
      </c>
      <c r="J63" s="375" t="str">
        <f t="shared" si="11"/>
        <v> </v>
      </c>
      <c r="K63" s="100"/>
      <c r="L63" s="104"/>
    </row>
    <row r="64" ht="22" customHeight="1" spans="1:10">
      <c r="A64" s="295"/>
      <c r="B64" s="369"/>
      <c r="C64" s="369"/>
      <c r="D64" s="370"/>
      <c r="E64" s="370"/>
      <c r="F64" s="370"/>
      <c r="G64" s="371"/>
      <c r="H64" s="371"/>
      <c r="I64" s="375" t="str">
        <f t="shared" si="10"/>
        <v> </v>
      </c>
      <c r="J64" s="375" t="str">
        <f t="shared" si="11"/>
        <v> </v>
      </c>
    </row>
    <row r="65" ht="22" customHeight="1" spans="1:10">
      <c r="A65" s="344" t="s">
        <v>117</v>
      </c>
      <c r="B65" s="345">
        <f t="shared" ref="B65:H65" si="13">SUM(B66:B71)</f>
        <v>262541</v>
      </c>
      <c r="C65" s="345">
        <f t="shared" si="13"/>
        <v>275881</v>
      </c>
      <c r="D65" s="345">
        <f t="shared" si="13"/>
        <v>358256</v>
      </c>
      <c r="E65" s="345">
        <f t="shared" si="13"/>
        <v>368529</v>
      </c>
      <c r="F65" s="345">
        <f t="shared" si="13"/>
        <v>368529</v>
      </c>
      <c r="G65" s="346">
        <f t="shared" si="13"/>
        <v>357579</v>
      </c>
      <c r="H65" s="346">
        <f t="shared" si="13"/>
        <v>353766</v>
      </c>
      <c r="I65" s="375"/>
      <c r="J65" s="375"/>
    </row>
    <row r="66" ht="22" customHeight="1" spans="1:10">
      <c r="A66" s="260" t="s">
        <v>118</v>
      </c>
      <c r="B66" s="355">
        <v>119779</v>
      </c>
      <c r="C66" s="350">
        <v>100011</v>
      </c>
      <c r="D66" s="200">
        <v>99963</v>
      </c>
      <c r="E66" s="200">
        <v>99963</v>
      </c>
      <c r="F66" s="200">
        <v>100059</v>
      </c>
      <c r="G66" s="351">
        <v>120752</v>
      </c>
      <c r="H66" s="351">
        <v>97282</v>
      </c>
      <c r="I66" s="148"/>
      <c r="J66" s="148"/>
    </row>
    <row r="67" ht="22" customHeight="1" spans="1:10">
      <c r="A67" s="260" t="s">
        <v>119</v>
      </c>
      <c r="B67" s="355">
        <v>142762</v>
      </c>
      <c r="C67" s="350">
        <v>170770</v>
      </c>
      <c r="D67" s="200">
        <v>224549</v>
      </c>
      <c r="E67" s="200">
        <v>224549</v>
      </c>
      <c r="F67" s="200">
        <v>224549</v>
      </c>
      <c r="G67" s="351">
        <v>224770</v>
      </c>
      <c r="H67" s="351">
        <v>228020</v>
      </c>
      <c r="I67" s="148"/>
      <c r="J67" s="148"/>
    </row>
    <row r="68" ht="22" customHeight="1" spans="1:10">
      <c r="A68" s="260" t="s">
        <v>120</v>
      </c>
      <c r="B68" s="200"/>
      <c r="C68" s="200">
        <v>5100</v>
      </c>
      <c r="D68" s="200">
        <v>24900</v>
      </c>
      <c r="E68" s="200">
        <v>24900</v>
      </c>
      <c r="F68" s="200">
        <v>24900</v>
      </c>
      <c r="G68" s="351">
        <v>986</v>
      </c>
      <c r="H68" s="351">
        <v>19082</v>
      </c>
      <c r="I68" s="148"/>
      <c r="J68" s="148"/>
    </row>
    <row r="69" ht="22" customHeight="1" spans="1:10">
      <c r="A69" s="260" t="s">
        <v>121</v>
      </c>
      <c r="B69" s="200"/>
      <c r="C69" s="200"/>
      <c r="D69" s="200">
        <v>7568</v>
      </c>
      <c r="E69" s="200">
        <v>7568</v>
      </c>
      <c r="F69" s="200">
        <v>7568</v>
      </c>
      <c r="G69" s="351">
        <v>379</v>
      </c>
      <c r="H69" s="351">
        <v>5046</v>
      </c>
      <c r="I69" s="148"/>
      <c r="J69" s="148"/>
    </row>
    <row r="70" ht="22" customHeight="1" spans="1:10">
      <c r="A70" s="260" t="s">
        <v>122</v>
      </c>
      <c r="B70" s="200"/>
      <c r="C70" s="200"/>
      <c r="D70" s="200">
        <v>1276</v>
      </c>
      <c r="E70" s="200">
        <v>1276</v>
      </c>
      <c r="F70" s="200">
        <v>1276</v>
      </c>
      <c r="G70" s="379">
        <v>5594</v>
      </c>
      <c r="H70" s="351"/>
      <c r="I70" s="148"/>
      <c r="J70" s="148"/>
    </row>
    <row r="71" ht="22" customHeight="1" spans="1:10">
      <c r="A71" s="260" t="s">
        <v>123</v>
      </c>
      <c r="B71" s="200"/>
      <c r="C71" s="200"/>
      <c r="D71" s="200"/>
      <c r="E71" s="200">
        <v>10273</v>
      </c>
      <c r="F71" s="200">
        <v>10177</v>
      </c>
      <c r="G71" s="351">
        <v>5098</v>
      </c>
      <c r="H71" s="351">
        <v>4336</v>
      </c>
      <c r="I71" s="148"/>
      <c r="J71" s="148"/>
    </row>
  </sheetData>
  <mergeCells count="2">
    <mergeCell ref="A2:J2"/>
    <mergeCell ref="G3:J3"/>
  </mergeCells>
  <printOptions horizontalCentered="1"/>
  <pageMargins left="0.118055555555556" right="0.118055555555556" top="0.786805555555556" bottom="0.409027777777778" header="0.5" footer="0.5"/>
  <pageSetup paperSize="9" scale="85" orientation="portrait" horizontalDpi="600"/>
  <headerFooter>
    <oddFooter>&amp;C第 &amp;P 页，共 &amp;N 页</oddFooter>
  </headerFooter>
  <rowBreaks count="1" manualBreakCount="1">
    <brk id="37" max="255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I538"/>
  <sheetViews>
    <sheetView workbookViewId="0">
      <pane xSplit="1" ySplit="5" topLeftCell="B6" activePane="bottomRight" state="frozen"/>
      <selection/>
      <selection pane="topRight"/>
      <selection pane="bottomLeft"/>
      <selection pane="bottomRight" activeCell="M530" sqref="M530"/>
    </sheetView>
  </sheetViews>
  <sheetFormatPr defaultColWidth="9" defaultRowHeight="14.25"/>
  <cols>
    <col min="1" max="1" width="56.375" style="99" customWidth="1"/>
    <col min="2" max="2" width="13.75" style="282" customWidth="1"/>
    <col min="3" max="4" width="9" style="99"/>
    <col min="5" max="5" width="40.625" style="99" hidden="1" customWidth="1"/>
    <col min="6" max="7" width="9" style="99" hidden="1" customWidth="1"/>
    <col min="8" max="8" width="40.625" style="99" hidden="1" customWidth="1"/>
    <col min="9" max="9" width="9" style="283" hidden="1" customWidth="1"/>
    <col min="10" max="16384" width="9" style="99"/>
  </cols>
  <sheetData>
    <row r="1" s="281" customFormat="1" ht="18" customHeight="1" spans="1:9">
      <c r="A1" s="159" t="s">
        <v>124</v>
      </c>
      <c r="B1" s="284"/>
      <c r="I1" s="303"/>
    </row>
    <row r="2" s="281" customFormat="1" ht="22.15" customHeight="1" spans="1:9">
      <c r="A2" s="285" t="s">
        <v>125</v>
      </c>
      <c r="B2" s="286"/>
      <c r="I2" s="303"/>
    </row>
    <row r="3" s="281" customFormat="1" ht="16" customHeight="1" spans="1:9">
      <c r="A3" s="287" t="s">
        <v>126</v>
      </c>
      <c r="B3" s="287"/>
      <c r="I3" s="303"/>
    </row>
    <row r="4" s="281" customFormat="1" ht="18" customHeight="1" spans="1:9">
      <c r="A4" s="288"/>
      <c r="B4" s="289" t="s">
        <v>20</v>
      </c>
      <c r="I4" s="303"/>
    </row>
    <row r="5" ht="16" customHeight="1" spans="1:2">
      <c r="A5" s="196" t="s">
        <v>127</v>
      </c>
      <c r="B5" s="197" t="s">
        <v>23</v>
      </c>
    </row>
    <row r="6" ht="16" customHeight="1" spans="1:8">
      <c r="A6" s="196" t="s">
        <v>128</v>
      </c>
      <c r="B6" s="290">
        <v>1057121</v>
      </c>
      <c r="E6" s="283" t="s">
        <v>129</v>
      </c>
      <c r="F6" s="283"/>
      <c r="H6" s="283" t="s">
        <v>53</v>
      </c>
    </row>
    <row r="7" ht="16" customHeight="1" spans="1:9">
      <c r="A7" s="291" t="s">
        <v>130</v>
      </c>
      <c r="B7" s="73">
        <v>58426</v>
      </c>
      <c r="E7" s="292" t="s">
        <v>131</v>
      </c>
      <c r="F7" s="293">
        <v>3586</v>
      </c>
      <c r="H7" s="292" t="s">
        <v>131</v>
      </c>
      <c r="I7" s="304">
        <v>2586</v>
      </c>
    </row>
    <row r="8" ht="16" customHeight="1" spans="1:9">
      <c r="A8" s="291" t="s">
        <v>131</v>
      </c>
      <c r="B8" s="73">
        <v>2438</v>
      </c>
      <c r="E8" s="294" t="s">
        <v>132</v>
      </c>
      <c r="F8" s="203">
        <v>3000</v>
      </c>
      <c r="H8" s="294" t="s">
        <v>132</v>
      </c>
      <c r="I8" s="305">
        <v>2000</v>
      </c>
    </row>
    <row r="9" ht="16" customHeight="1" spans="1:9">
      <c r="A9" s="295" t="s">
        <v>132</v>
      </c>
      <c r="B9" s="73">
        <v>1653</v>
      </c>
      <c r="E9" s="294" t="s">
        <v>133</v>
      </c>
      <c r="F9" s="203">
        <v>426</v>
      </c>
      <c r="H9" s="294" t="s">
        <v>133</v>
      </c>
      <c r="I9" s="305">
        <v>426</v>
      </c>
    </row>
    <row r="10" ht="16" customHeight="1" spans="1:9">
      <c r="A10" s="295" t="s">
        <v>133</v>
      </c>
      <c r="B10" s="73">
        <v>557</v>
      </c>
      <c r="E10" s="296" t="s">
        <v>134</v>
      </c>
      <c r="F10" s="203">
        <v>137</v>
      </c>
      <c r="H10" s="296" t="s">
        <v>134</v>
      </c>
      <c r="I10" s="306">
        <v>137</v>
      </c>
    </row>
    <row r="11" ht="16" customHeight="1" spans="1:9">
      <c r="A11" s="295" t="s">
        <v>134</v>
      </c>
      <c r="B11" s="73">
        <v>152</v>
      </c>
      <c r="E11" s="297" t="s">
        <v>135</v>
      </c>
      <c r="F11" s="203">
        <v>23</v>
      </c>
      <c r="H11" s="297" t="s">
        <v>135</v>
      </c>
      <c r="I11" s="307">
        <v>23</v>
      </c>
    </row>
    <row r="12" ht="16" customHeight="1" spans="1:9">
      <c r="A12" s="295" t="s">
        <v>136</v>
      </c>
      <c r="B12" s="73">
        <v>5</v>
      </c>
      <c r="E12" s="292" t="s">
        <v>137</v>
      </c>
      <c r="F12" s="293">
        <v>1887</v>
      </c>
      <c r="H12" s="292" t="s">
        <v>137</v>
      </c>
      <c r="I12" s="304">
        <v>1887</v>
      </c>
    </row>
    <row r="13" ht="16" customHeight="1" spans="1:9">
      <c r="A13" s="295" t="s">
        <v>138</v>
      </c>
      <c r="B13" s="73">
        <v>50</v>
      </c>
      <c r="E13" s="294" t="s">
        <v>132</v>
      </c>
      <c r="F13" s="203">
        <v>1404</v>
      </c>
      <c r="H13" s="294" t="s">
        <v>132</v>
      </c>
      <c r="I13" s="305">
        <v>1404</v>
      </c>
    </row>
    <row r="14" ht="16" customHeight="1" spans="1:9">
      <c r="A14" s="295" t="s">
        <v>135</v>
      </c>
      <c r="B14" s="73">
        <v>8</v>
      </c>
      <c r="E14" s="294" t="s">
        <v>133</v>
      </c>
      <c r="F14" s="203">
        <v>228</v>
      </c>
      <c r="H14" s="294" t="s">
        <v>133</v>
      </c>
      <c r="I14" s="305">
        <v>228</v>
      </c>
    </row>
    <row r="15" ht="16" customHeight="1" spans="1:9">
      <c r="A15" s="295" t="s">
        <v>139</v>
      </c>
      <c r="B15" s="73">
        <v>12</v>
      </c>
      <c r="E15" s="296" t="s">
        <v>140</v>
      </c>
      <c r="F15" s="203">
        <v>121</v>
      </c>
      <c r="H15" s="296" t="s">
        <v>140</v>
      </c>
      <c r="I15" s="306">
        <v>121</v>
      </c>
    </row>
    <row r="16" ht="16" customHeight="1" spans="1:9">
      <c r="A16" s="295" t="s">
        <v>141</v>
      </c>
      <c r="B16" s="73">
        <v>1</v>
      </c>
      <c r="E16" s="296" t="s">
        <v>142</v>
      </c>
      <c r="F16" s="203">
        <v>134</v>
      </c>
      <c r="H16" s="296" t="s">
        <v>142</v>
      </c>
      <c r="I16" s="306">
        <v>134</v>
      </c>
    </row>
    <row r="17" ht="16" customHeight="1" spans="1:9">
      <c r="A17" s="291" t="s">
        <v>137</v>
      </c>
      <c r="B17" s="73">
        <v>2223</v>
      </c>
      <c r="E17" s="292" t="s">
        <v>143</v>
      </c>
      <c r="F17" s="293">
        <v>54809</v>
      </c>
      <c r="H17" s="292" t="s">
        <v>143</v>
      </c>
      <c r="I17" s="304">
        <v>14809</v>
      </c>
    </row>
    <row r="18" ht="16" customHeight="1" spans="1:9">
      <c r="A18" s="295" t="s">
        <v>132</v>
      </c>
      <c r="B18" s="73">
        <v>1773</v>
      </c>
      <c r="E18" s="294" t="s">
        <v>132</v>
      </c>
      <c r="F18" s="203">
        <v>41000</v>
      </c>
      <c r="H18" s="294" t="s">
        <v>132</v>
      </c>
      <c r="I18" s="305">
        <v>9000</v>
      </c>
    </row>
    <row r="19" ht="16" customHeight="1" spans="1:9">
      <c r="A19" s="295" t="s">
        <v>133</v>
      </c>
      <c r="B19" s="73">
        <v>158</v>
      </c>
      <c r="E19" s="294" t="s">
        <v>133</v>
      </c>
      <c r="F19" s="203">
        <v>4178</v>
      </c>
      <c r="H19" s="294" t="s">
        <v>133</v>
      </c>
      <c r="I19" s="305">
        <v>2178</v>
      </c>
    </row>
    <row r="20" ht="16" customHeight="1" spans="1:9">
      <c r="A20" s="295" t="s">
        <v>140</v>
      </c>
      <c r="B20" s="73">
        <v>110</v>
      </c>
      <c r="E20" s="296" t="s">
        <v>144</v>
      </c>
      <c r="F20" s="203">
        <v>31</v>
      </c>
      <c r="H20" s="296" t="s">
        <v>144</v>
      </c>
      <c r="I20" s="306">
        <v>31</v>
      </c>
    </row>
    <row r="21" ht="16" customHeight="1" spans="1:9">
      <c r="A21" s="295" t="s">
        <v>142</v>
      </c>
      <c r="B21" s="73">
        <v>134</v>
      </c>
      <c r="E21" s="294" t="s">
        <v>145</v>
      </c>
      <c r="F21" s="203">
        <v>3475</v>
      </c>
      <c r="H21" s="294" t="s">
        <v>145</v>
      </c>
      <c r="I21" s="305">
        <v>1475</v>
      </c>
    </row>
    <row r="22" ht="16" customHeight="1" spans="1:9">
      <c r="A22" s="295" t="s">
        <v>139</v>
      </c>
      <c r="B22" s="73">
        <v>48</v>
      </c>
      <c r="E22" s="296" t="s">
        <v>139</v>
      </c>
      <c r="F22" s="203">
        <v>3042</v>
      </c>
      <c r="H22" s="296" t="s">
        <v>139</v>
      </c>
      <c r="I22" s="306">
        <v>1042</v>
      </c>
    </row>
    <row r="23" ht="16" customHeight="1" spans="1:9">
      <c r="A23" s="291" t="s">
        <v>143</v>
      </c>
      <c r="B23" s="73">
        <v>10227</v>
      </c>
      <c r="E23" s="296" t="s">
        <v>146</v>
      </c>
      <c r="F23" s="203">
        <v>3083</v>
      </c>
      <c r="H23" s="296" t="s">
        <v>146</v>
      </c>
      <c r="I23" s="306">
        <v>1083</v>
      </c>
    </row>
    <row r="24" ht="16" customHeight="1" spans="1:9">
      <c r="A24" s="295" t="s">
        <v>132</v>
      </c>
      <c r="B24" s="73">
        <v>4930</v>
      </c>
      <c r="E24" s="292" t="s">
        <v>147</v>
      </c>
      <c r="F24" s="293">
        <v>3441</v>
      </c>
      <c r="H24" s="292" t="s">
        <v>147</v>
      </c>
      <c r="I24" s="304">
        <v>3441</v>
      </c>
    </row>
    <row r="25" ht="16" customHeight="1" spans="1:9">
      <c r="A25" s="295" t="s">
        <v>133</v>
      </c>
      <c r="B25" s="73">
        <v>2225</v>
      </c>
      <c r="E25" s="294" t="s">
        <v>132</v>
      </c>
      <c r="F25" s="203">
        <v>1167</v>
      </c>
      <c r="H25" s="294" t="s">
        <v>132</v>
      </c>
      <c r="I25" s="305">
        <v>1167</v>
      </c>
    </row>
    <row r="26" ht="16" customHeight="1" spans="1:9">
      <c r="A26" s="295" t="s">
        <v>144</v>
      </c>
      <c r="B26" s="73">
        <v>226</v>
      </c>
      <c r="E26" s="294" t="s">
        <v>133</v>
      </c>
      <c r="F26" s="203">
        <v>2032</v>
      </c>
      <c r="H26" s="294" t="s">
        <v>133</v>
      </c>
      <c r="I26" s="305">
        <v>2032</v>
      </c>
    </row>
    <row r="27" ht="16" customHeight="1" spans="1:9">
      <c r="A27" s="295" t="s">
        <v>148</v>
      </c>
      <c r="B27" s="73">
        <v>29</v>
      </c>
      <c r="E27" s="294" t="s">
        <v>149</v>
      </c>
      <c r="F27" s="203">
        <v>13</v>
      </c>
      <c r="H27" s="294" t="s">
        <v>149</v>
      </c>
      <c r="I27" s="305">
        <v>13</v>
      </c>
    </row>
    <row r="28" ht="16" customHeight="1" spans="1:9">
      <c r="A28" s="295" t="s">
        <v>145</v>
      </c>
      <c r="B28" s="73">
        <v>686</v>
      </c>
      <c r="E28" s="294" t="s">
        <v>139</v>
      </c>
      <c r="F28" s="203">
        <v>229</v>
      </c>
      <c r="H28" s="294" t="s">
        <v>139</v>
      </c>
      <c r="I28" s="305">
        <v>229</v>
      </c>
    </row>
    <row r="29" ht="16" customHeight="1" spans="1:9">
      <c r="A29" s="295" t="s">
        <v>139</v>
      </c>
      <c r="B29" s="73">
        <v>2021</v>
      </c>
      <c r="E29" s="298" t="s">
        <v>150</v>
      </c>
      <c r="F29" s="293">
        <v>2026</v>
      </c>
      <c r="H29" s="298" t="s">
        <v>150</v>
      </c>
      <c r="I29" s="308">
        <v>2083</v>
      </c>
    </row>
    <row r="30" ht="16" customHeight="1" spans="1:9">
      <c r="A30" s="295" t="s">
        <v>151</v>
      </c>
      <c r="B30" s="73">
        <v>110</v>
      </c>
      <c r="E30" s="296" t="s">
        <v>132</v>
      </c>
      <c r="F30" s="203">
        <v>598</v>
      </c>
      <c r="H30" s="296" t="s">
        <v>132</v>
      </c>
      <c r="I30" s="306">
        <v>598</v>
      </c>
    </row>
    <row r="31" ht="16" customHeight="1" spans="1:9">
      <c r="A31" s="291" t="s">
        <v>147</v>
      </c>
      <c r="B31" s="73">
        <v>2260</v>
      </c>
      <c r="E31" s="294" t="s">
        <v>152</v>
      </c>
      <c r="F31" s="203">
        <v>587</v>
      </c>
      <c r="H31" s="294" t="s">
        <v>152</v>
      </c>
      <c r="I31" s="305">
        <v>587</v>
      </c>
    </row>
    <row r="32" ht="16" customHeight="1" spans="1:9">
      <c r="A32" s="295" t="s">
        <v>132</v>
      </c>
      <c r="B32" s="73">
        <v>993</v>
      </c>
      <c r="E32" s="294" t="s">
        <v>153</v>
      </c>
      <c r="F32" s="203">
        <v>45</v>
      </c>
      <c r="H32" s="294" t="s">
        <v>153</v>
      </c>
      <c r="I32" s="305">
        <v>45</v>
      </c>
    </row>
    <row r="33" ht="16" customHeight="1" spans="1:9">
      <c r="A33" s="295" t="s">
        <v>133</v>
      </c>
      <c r="B33" s="73">
        <v>552</v>
      </c>
      <c r="E33" s="296" t="s">
        <v>154</v>
      </c>
      <c r="F33" s="203">
        <v>208</v>
      </c>
      <c r="H33" s="296" t="s">
        <v>154</v>
      </c>
      <c r="I33" s="306">
        <v>208</v>
      </c>
    </row>
    <row r="34" ht="16" customHeight="1" spans="1:9">
      <c r="A34" s="295" t="s">
        <v>149</v>
      </c>
      <c r="B34" s="73">
        <v>7</v>
      </c>
      <c r="E34" s="296" t="s">
        <v>155</v>
      </c>
      <c r="F34" s="203">
        <v>333</v>
      </c>
      <c r="H34" s="296" t="s">
        <v>155</v>
      </c>
      <c r="I34" s="306">
        <v>390</v>
      </c>
    </row>
    <row r="35" ht="16" customHeight="1" spans="1:9">
      <c r="A35" s="295" t="s">
        <v>139</v>
      </c>
      <c r="B35" s="73">
        <v>514</v>
      </c>
      <c r="E35" s="294" t="s">
        <v>139</v>
      </c>
      <c r="F35" s="203">
        <v>255</v>
      </c>
      <c r="H35" s="294" t="s">
        <v>139</v>
      </c>
      <c r="I35" s="305">
        <v>255</v>
      </c>
    </row>
    <row r="36" ht="16" customHeight="1" spans="1:9">
      <c r="A36" s="295" t="s">
        <v>156</v>
      </c>
      <c r="B36" s="73">
        <v>194</v>
      </c>
      <c r="E36" s="299" t="s">
        <v>157</v>
      </c>
      <c r="F36" s="293">
        <v>9233</v>
      </c>
      <c r="H36" s="299" t="s">
        <v>157</v>
      </c>
      <c r="I36" s="309">
        <v>5233</v>
      </c>
    </row>
    <row r="37" ht="16" customHeight="1" spans="1:9">
      <c r="A37" s="291" t="s">
        <v>150</v>
      </c>
      <c r="B37" s="73">
        <v>1993</v>
      </c>
      <c r="E37" s="296" t="s">
        <v>132</v>
      </c>
      <c r="F37" s="203">
        <v>7346</v>
      </c>
      <c r="H37" s="296" t="s">
        <v>132</v>
      </c>
      <c r="I37" s="306">
        <v>3346</v>
      </c>
    </row>
    <row r="38" ht="16" customHeight="1" spans="1:9">
      <c r="A38" s="295" t="s">
        <v>132</v>
      </c>
      <c r="B38" s="73">
        <v>603</v>
      </c>
      <c r="E38" s="297" t="s">
        <v>133</v>
      </c>
      <c r="F38" s="203">
        <v>634</v>
      </c>
      <c r="H38" s="297" t="s">
        <v>133</v>
      </c>
      <c r="I38" s="307">
        <v>634</v>
      </c>
    </row>
    <row r="39" ht="16" customHeight="1" spans="1:9">
      <c r="A39" s="295" t="s">
        <v>152</v>
      </c>
      <c r="B39" s="73">
        <v>490</v>
      </c>
      <c r="E39" s="294" t="s">
        <v>158</v>
      </c>
      <c r="F39" s="203">
        <v>22</v>
      </c>
      <c r="H39" s="294" t="s">
        <v>158</v>
      </c>
      <c r="I39" s="305">
        <v>22</v>
      </c>
    </row>
    <row r="40" ht="16" customHeight="1" spans="1:9">
      <c r="A40" s="295" t="s">
        <v>153</v>
      </c>
      <c r="B40" s="73">
        <v>40</v>
      </c>
      <c r="E40" s="296" t="s">
        <v>159</v>
      </c>
      <c r="F40" s="203">
        <v>689</v>
      </c>
      <c r="H40" s="296" t="s">
        <v>159</v>
      </c>
      <c r="I40" s="306">
        <v>689</v>
      </c>
    </row>
    <row r="41" ht="16" customHeight="1" spans="1:9">
      <c r="A41" s="295" t="s">
        <v>154</v>
      </c>
      <c r="B41" s="73">
        <v>86</v>
      </c>
      <c r="E41" s="296" t="s">
        <v>139</v>
      </c>
      <c r="F41" s="203">
        <v>314</v>
      </c>
      <c r="H41" s="296" t="s">
        <v>139</v>
      </c>
      <c r="I41" s="306">
        <v>314</v>
      </c>
    </row>
    <row r="42" ht="16" customHeight="1" spans="1:9">
      <c r="A42" s="295" t="s">
        <v>155</v>
      </c>
      <c r="B42" s="73">
        <v>432</v>
      </c>
      <c r="E42" s="296" t="s">
        <v>160</v>
      </c>
      <c r="F42" s="203">
        <v>228</v>
      </c>
      <c r="H42" s="296" t="s">
        <v>160</v>
      </c>
      <c r="I42" s="306">
        <v>228</v>
      </c>
    </row>
    <row r="43" ht="16" customHeight="1" spans="1:9">
      <c r="A43" s="295" t="s">
        <v>139</v>
      </c>
      <c r="B43" s="73">
        <v>342</v>
      </c>
      <c r="E43" s="292" t="s">
        <v>161</v>
      </c>
      <c r="F43" s="293">
        <v>800</v>
      </c>
      <c r="H43" s="292" t="s">
        <v>161</v>
      </c>
      <c r="I43" s="304">
        <v>800</v>
      </c>
    </row>
    <row r="44" ht="16" customHeight="1" spans="1:9">
      <c r="A44" s="291" t="s">
        <v>157</v>
      </c>
      <c r="B44" s="73">
        <v>5339</v>
      </c>
      <c r="E44" s="294" t="s">
        <v>133</v>
      </c>
      <c r="F44" s="203">
        <v>800</v>
      </c>
      <c r="H44" s="294" t="s">
        <v>133</v>
      </c>
      <c r="I44" s="305">
        <v>800</v>
      </c>
    </row>
    <row r="45" ht="16" customHeight="1" spans="1:9">
      <c r="A45" s="295" t="s">
        <v>132</v>
      </c>
      <c r="B45" s="73">
        <v>3389</v>
      </c>
      <c r="E45" s="298" t="s">
        <v>162</v>
      </c>
      <c r="F45" s="293">
        <v>932</v>
      </c>
      <c r="H45" s="298" t="s">
        <v>162</v>
      </c>
      <c r="I45" s="308">
        <v>532</v>
      </c>
    </row>
    <row r="46" ht="16" customHeight="1" spans="1:9">
      <c r="A46" s="295" t="s">
        <v>133</v>
      </c>
      <c r="B46" s="73">
        <v>503</v>
      </c>
      <c r="E46" s="300" t="s">
        <v>163</v>
      </c>
      <c r="F46" s="203">
        <v>932</v>
      </c>
      <c r="H46" s="300" t="s">
        <v>163</v>
      </c>
      <c r="I46" s="310">
        <v>532</v>
      </c>
    </row>
    <row r="47" ht="16" customHeight="1" spans="1:9">
      <c r="A47" s="295" t="s">
        <v>159</v>
      </c>
      <c r="B47" s="73">
        <v>1260</v>
      </c>
      <c r="E47" s="292" t="s">
        <v>164</v>
      </c>
      <c r="F47" s="293">
        <v>60</v>
      </c>
      <c r="H47" s="292" t="s">
        <v>164</v>
      </c>
      <c r="I47" s="304">
        <v>60</v>
      </c>
    </row>
    <row r="48" ht="16" customHeight="1" spans="1:9">
      <c r="A48" s="295" t="s">
        <v>139</v>
      </c>
      <c r="B48" s="73">
        <v>166</v>
      </c>
      <c r="E48" s="296" t="s">
        <v>133</v>
      </c>
      <c r="F48" s="203">
        <v>60</v>
      </c>
      <c r="H48" s="296" t="s">
        <v>133</v>
      </c>
      <c r="I48" s="306">
        <v>60</v>
      </c>
    </row>
    <row r="49" ht="16" customHeight="1" spans="1:9">
      <c r="A49" s="295" t="s">
        <v>160</v>
      </c>
      <c r="B49" s="73">
        <v>21</v>
      </c>
      <c r="E49" s="298" t="s">
        <v>165</v>
      </c>
      <c r="F49" s="293">
        <v>517</v>
      </c>
      <c r="H49" s="298" t="s">
        <v>165</v>
      </c>
      <c r="I49" s="308">
        <v>536</v>
      </c>
    </row>
    <row r="50" ht="16" customHeight="1" spans="1:9">
      <c r="A50" s="291" t="s">
        <v>166</v>
      </c>
      <c r="B50" s="73">
        <v>6392</v>
      </c>
      <c r="E50" s="296" t="s">
        <v>132</v>
      </c>
      <c r="F50" s="203">
        <v>228</v>
      </c>
      <c r="H50" s="296" t="s">
        <v>132</v>
      </c>
      <c r="I50" s="306">
        <v>228</v>
      </c>
    </row>
    <row r="51" ht="16" customHeight="1" spans="1:9">
      <c r="A51" s="295" t="s">
        <v>132</v>
      </c>
      <c r="B51" s="73">
        <v>5549</v>
      </c>
      <c r="E51" s="294" t="s">
        <v>133</v>
      </c>
      <c r="F51" s="203">
        <v>188</v>
      </c>
      <c r="H51" s="294" t="s">
        <v>133</v>
      </c>
      <c r="I51" s="305">
        <v>188</v>
      </c>
    </row>
    <row r="52" ht="16" customHeight="1" spans="1:9">
      <c r="A52" s="295" t="s">
        <v>133</v>
      </c>
      <c r="B52" s="73">
        <v>300</v>
      </c>
      <c r="E52" s="294" t="s">
        <v>167</v>
      </c>
      <c r="F52" s="203">
        <v>32</v>
      </c>
      <c r="H52" s="294" t="s">
        <v>167</v>
      </c>
      <c r="I52" s="305">
        <v>51</v>
      </c>
    </row>
    <row r="53" ht="16" customHeight="1" spans="1:9">
      <c r="A53" s="295" t="s">
        <v>139</v>
      </c>
      <c r="B53" s="73">
        <v>161</v>
      </c>
      <c r="E53" s="300" t="s">
        <v>139</v>
      </c>
      <c r="F53" s="203">
        <v>64</v>
      </c>
      <c r="H53" s="300" t="s">
        <v>139</v>
      </c>
      <c r="I53" s="310">
        <v>64</v>
      </c>
    </row>
    <row r="54" ht="16" customHeight="1" spans="1:9">
      <c r="A54" s="295" t="s">
        <v>168</v>
      </c>
      <c r="B54" s="73">
        <v>382</v>
      </c>
      <c r="E54" s="296" t="s">
        <v>169</v>
      </c>
      <c r="F54" s="203">
        <v>5</v>
      </c>
      <c r="H54" s="296" t="s">
        <v>169</v>
      </c>
      <c r="I54" s="306">
        <v>5</v>
      </c>
    </row>
    <row r="55" ht="16" customHeight="1" spans="1:9">
      <c r="A55" s="291" t="s">
        <v>170</v>
      </c>
      <c r="B55" s="73">
        <v>2173</v>
      </c>
      <c r="E55" s="301" t="s">
        <v>166</v>
      </c>
      <c r="F55" s="293">
        <v>4394</v>
      </c>
      <c r="H55" s="301" t="s">
        <v>166</v>
      </c>
      <c r="I55" s="311">
        <v>4394</v>
      </c>
    </row>
    <row r="56" ht="16" customHeight="1" spans="1:9">
      <c r="A56" s="295" t="s">
        <v>132</v>
      </c>
      <c r="B56" s="73">
        <v>1527</v>
      </c>
      <c r="E56" s="294" t="s">
        <v>132</v>
      </c>
      <c r="F56" s="203">
        <v>3700</v>
      </c>
      <c r="H56" s="294" t="s">
        <v>132</v>
      </c>
      <c r="I56" s="305">
        <v>3700</v>
      </c>
    </row>
    <row r="57" ht="16" customHeight="1" spans="1:9">
      <c r="A57" s="295" t="s">
        <v>133</v>
      </c>
      <c r="B57" s="73">
        <v>106</v>
      </c>
      <c r="E57" s="296" t="s">
        <v>171</v>
      </c>
      <c r="F57" s="203">
        <v>288</v>
      </c>
      <c r="H57" s="296" t="s">
        <v>171</v>
      </c>
      <c r="I57" s="306">
        <v>288</v>
      </c>
    </row>
    <row r="58" ht="16" customHeight="1" spans="1:9">
      <c r="A58" s="295" t="s">
        <v>172</v>
      </c>
      <c r="B58" s="73">
        <v>540</v>
      </c>
      <c r="E58" s="294" t="s">
        <v>139</v>
      </c>
      <c r="F58" s="203">
        <v>406</v>
      </c>
      <c r="H58" s="294" t="s">
        <v>139</v>
      </c>
      <c r="I58" s="305">
        <v>406</v>
      </c>
    </row>
    <row r="59" ht="16" customHeight="1" spans="1:9">
      <c r="A59" s="291" t="s">
        <v>173</v>
      </c>
      <c r="B59" s="73">
        <v>20</v>
      </c>
      <c r="E59" s="302" t="s">
        <v>170</v>
      </c>
      <c r="F59" s="293">
        <v>2670</v>
      </c>
      <c r="H59" s="302" t="s">
        <v>170</v>
      </c>
      <c r="I59" s="312">
        <v>2670</v>
      </c>
    </row>
    <row r="60" ht="16" customHeight="1" spans="1:9">
      <c r="A60" s="295" t="s">
        <v>174</v>
      </c>
      <c r="B60" s="73">
        <v>20</v>
      </c>
      <c r="E60" s="294" t="s">
        <v>132</v>
      </c>
      <c r="F60" s="203">
        <v>1600</v>
      </c>
      <c r="H60" s="294" t="s">
        <v>132</v>
      </c>
      <c r="I60" s="305">
        <v>1600</v>
      </c>
    </row>
    <row r="61" ht="16" customHeight="1" spans="1:9">
      <c r="A61" s="291" t="s">
        <v>175</v>
      </c>
      <c r="B61" s="73">
        <v>474</v>
      </c>
      <c r="E61" s="294" t="s">
        <v>133</v>
      </c>
      <c r="F61" s="203">
        <v>76</v>
      </c>
      <c r="H61" s="294" t="s">
        <v>133</v>
      </c>
      <c r="I61" s="305">
        <v>76</v>
      </c>
    </row>
    <row r="62" ht="16" customHeight="1" spans="1:9">
      <c r="A62" s="295" t="s">
        <v>132</v>
      </c>
      <c r="B62" s="73">
        <v>314</v>
      </c>
      <c r="E62" s="294" t="s">
        <v>172</v>
      </c>
      <c r="F62" s="203">
        <v>442</v>
      </c>
      <c r="H62" s="294" t="s">
        <v>172</v>
      </c>
      <c r="I62" s="305">
        <v>442</v>
      </c>
    </row>
    <row r="63" ht="16" customHeight="1" spans="1:9">
      <c r="A63" s="295" t="s">
        <v>176</v>
      </c>
      <c r="B63" s="73">
        <v>160</v>
      </c>
      <c r="E63" s="296" t="s">
        <v>177</v>
      </c>
      <c r="F63" s="203">
        <v>552</v>
      </c>
      <c r="H63" s="296" t="s">
        <v>177</v>
      </c>
      <c r="I63" s="306">
        <v>552</v>
      </c>
    </row>
    <row r="64" ht="16" customHeight="1" spans="1:9">
      <c r="A64" s="291" t="s">
        <v>178</v>
      </c>
      <c r="B64" s="73">
        <v>865</v>
      </c>
      <c r="E64" s="292" t="s">
        <v>173</v>
      </c>
      <c r="F64" s="293">
        <v>19</v>
      </c>
      <c r="H64" s="292" t="s">
        <v>173</v>
      </c>
      <c r="I64" s="304">
        <v>19</v>
      </c>
    </row>
    <row r="65" ht="16" customHeight="1" spans="1:9">
      <c r="A65" s="295" t="s">
        <v>132</v>
      </c>
      <c r="B65" s="73">
        <v>477</v>
      </c>
      <c r="E65" s="297" t="s">
        <v>179</v>
      </c>
      <c r="F65" s="203">
        <v>19</v>
      </c>
      <c r="H65" s="297" t="s">
        <v>179</v>
      </c>
      <c r="I65" s="307">
        <v>19</v>
      </c>
    </row>
    <row r="66" ht="16" customHeight="1" spans="1:9">
      <c r="A66" s="295" t="s">
        <v>133</v>
      </c>
      <c r="B66" s="73">
        <v>316</v>
      </c>
      <c r="E66" s="298" t="s">
        <v>175</v>
      </c>
      <c r="F66" s="293">
        <v>945</v>
      </c>
      <c r="H66" s="298" t="s">
        <v>175</v>
      </c>
      <c r="I66" s="308">
        <v>945</v>
      </c>
    </row>
    <row r="67" ht="16" customHeight="1" spans="1:9">
      <c r="A67" s="295" t="s">
        <v>139</v>
      </c>
      <c r="B67" s="73">
        <v>72</v>
      </c>
      <c r="E67" s="296" t="s">
        <v>132</v>
      </c>
      <c r="F67" s="203">
        <v>336</v>
      </c>
      <c r="H67" s="296" t="s">
        <v>132</v>
      </c>
      <c r="I67" s="306">
        <v>336</v>
      </c>
    </row>
    <row r="68" ht="16" customHeight="1" spans="1:9">
      <c r="A68" s="291" t="s">
        <v>180</v>
      </c>
      <c r="B68" s="73">
        <v>2307</v>
      </c>
      <c r="E68" s="313" t="s">
        <v>176</v>
      </c>
      <c r="F68" s="203">
        <v>609</v>
      </c>
      <c r="H68" s="313" t="s">
        <v>176</v>
      </c>
      <c r="I68" s="318">
        <v>609</v>
      </c>
    </row>
    <row r="69" ht="16" customHeight="1" spans="1:9">
      <c r="A69" s="295" t="s">
        <v>132</v>
      </c>
      <c r="B69" s="73">
        <v>1139</v>
      </c>
      <c r="E69" s="298" t="s">
        <v>178</v>
      </c>
      <c r="F69" s="293">
        <v>477</v>
      </c>
      <c r="H69" s="298" t="s">
        <v>178</v>
      </c>
      <c r="I69" s="308">
        <v>477</v>
      </c>
    </row>
    <row r="70" ht="16" customHeight="1" spans="1:9">
      <c r="A70" s="295" t="s">
        <v>133</v>
      </c>
      <c r="B70" s="73">
        <v>406</v>
      </c>
      <c r="E70" s="296" t="s">
        <v>132</v>
      </c>
      <c r="F70" s="203">
        <v>389</v>
      </c>
      <c r="H70" s="296" t="s">
        <v>132</v>
      </c>
      <c r="I70" s="306">
        <v>389</v>
      </c>
    </row>
    <row r="71" ht="16" customHeight="1" spans="1:9">
      <c r="A71" s="295" t="s">
        <v>139</v>
      </c>
      <c r="B71" s="73">
        <v>695</v>
      </c>
      <c r="E71" s="296" t="s">
        <v>133</v>
      </c>
      <c r="F71" s="203">
        <v>88</v>
      </c>
      <c r="H71" s="296" t="s">
        <v>133</v>
      </c>
      <c r="I71" s="306">
        <v>88</v>
      </c>
    </row>
    <row r="72" ht="16" customHeight="1" spans="1:9">
      <c r="A72" s="295" t="s">
        <v>181</v>
      </c>
      <c r="B72" s="73">
        <v>67</v>
      </c>
      <c r="E72" s="298" t="s">
        <v>180</v>
      </c>
      <c r="F72" s="293">
        <v>2750</v>
      </c>
      <c r="H72" s="298" t="s">
        <v>180</v>
      </c>
      <c r="I72" s="308">
        <v>2550</v>
      </c>
    </row>
    <row r="73" ht="16" customHeight="1" spans="1:9">
      <c r="A73" s="291" t="s">
        <v>182</v>
      </c>
      <c r="B73" s="73">
        <v>6090</v>
      </c>
      <c r="E73" s="296" t="s">
        <v>132</v>
      </c>
      <c r="F73" s="203">
        <v>1529</v>
      </c>
      <c r="H73" s="296" t="s">
        <v>132</v>
      </c>
      <c r="I73" s="306">
        <v>1329</v>
      </c>
    </row>
    <row r="74" ht="16" customHeight="1" spans="1:9">
      <c r="A74" s="295" t="s">
        <v>132</v>
      </c>
      <c r="B74" s="73">
        <v>2112</v>
      </c>
      <c r="E74" s="296" t="s">
        <v>133</v>
      </c>
      <c r="F74" s="203">
        <v>543</v>
      </c>
      <c r="H74" s="296" t="s">
        <v>133</v>
      </c>
      <c r="I74" s="306">
        <v>543</v>
      </c>
    </row>
    <row r="75" ht="16" customHeight="1" spans="1:9">
      <c r="A75" s="295" t="s">
        <v>133</v>
      </c>
      <c r="B75" s="73">
        <v>3978</v>
      </c>
      <c r="E75" s="294" t="s">
        <v>183</v>
      </c>
      <c r="F75" s="203">
        <v>30</v>
      </c>
      <c r="H75" s="294" t="s">
        <v>183</v>
      </c>
      <c r="I75" s="305">
        <v>30</v>
      </c>
    </row>
    <row r="76" ht="16" customHeight="1" spans="1:9">
      <c r="A76" s="291" t="s">
        <v>184</v>
      </c>
      <c r="B76" s="73">
        <v>3805</v>
      </c>
      <c r="E76" s="296" t="s">
        <v>139</v>
      </c>
      <c r="F76" s="203">
        <v>603</v>
      </c>
      <c r="H76" s="296" t="s">
        <v>139</v>
      </c>
      <c r="I76" s="306">
        <v>603</v>
      </c>
    </row>
    <row r="77" ht="16" customHeight="1" spans="1:9">
      <c r="A77" s="295" t="s">
        <v>132</v>
      </c>
      <c r="B77" s="73">
        <v>1250</v>
      </c>
      <c r="E77" s="296" t="s">
        <v>181</v>
      </c>
      <c r="F77" s="203">
        <v>45</v>
      </c>
      <c r="H77" s="296" t="s">
        <v>181</v>
      </c>
      <c r="I77" s="306">
        <v>45</v>
      </c>
    </row>
    <row r="78" ht="16" customHeight="1" spans="1:9">
      <c r="A78" s="295" t="s">
        <v>133</v>
      </c>
      <c r="B78" s="73">
        <v>2334</v>
      </c>
      <c r="E78" s="298" t="s">
        <v>185</v>
      </c>
      <c r="F78" s="293">
        <v>8498</v>
      </c>
      <c r="H78" s="298" t="s">
        <v>185</v>
      </c>
      <c r="I78" s="308">
        <v>4723</v>
      </c>
    </row>
    <row r="79" ht="16" customHeight="1" spans="1:9">
      <c r="A79" s="295" t="s">
        <v>139</v>
      </c>
      <c r="B79" s="73">
        <v>221</v>
      </c>
      <c r="E79" s="296" t="s">
        <v>132</v>
      </c>
      <c r="F79" s="203">
        <v>7800</v>
      </c>
      <c r="H79" s="296" t="s">
        <v>132</v>
      </c>
      <c r="I79" s="306">
        <v>4025</v>
      </c>
    </row>
    <row r="80" ht="16" customHeight="1" spans="1:9">
      <c r="A80" s="291" t="s">
        <v>186</v>
      </c>
      <c r="B80" s="73">
        <v>905</v>
      </c>
      <c r="E80" s="294" t="s">
        <v>133</v>
      </c>
      <c r="F80" s="203">
        <v>627</v>
      </c>
      <c r="H80" s="294" t="s">
        <v>133</v>
      </c>
      <c r="I80" s="305">
        <v>627</v>
      </c>
    </row>
    <row r="81" ht="16" customHeight="1" spans="1:9">
      <c r="A81" s="295" t="s">
        <v>132</v>
      </c>
      <c r="B81" s="73">
        <v>615</v>
      </c>
      <c r="E81" s="296" t="s">
        <v>187</v>
      </c>
      <c r="F81" s="203">
        <v>71</v>
      </c>
      <c r="H81" s="296" t="s">
        <v>187</v>
      </c>
      <c r="I81" s="306">
        <v>71</v>
      </c>
    </row>
    <row r="82" ht="16" customHeight="1" spans="1:9">
      <c r="A82" s="295" t="s">
        <v>139</v>
      </c>
      <c r="B82" s="73">
        <v>290</v>
      </c>
      <c r="E82" s="298" t="s">
        <v>184</v>
      </c>
      <c r="F82" s="293">
        <v>3082</v>
      </c>
      <c r="H82" s="298" t="s">
        <v>184</v>
      </c>
      <c r="I82" s="308">
        <v>3082</v>
      </c>
    </row>
    <row r="83" ht="16" customHeight="1" spans="1:9">
      <c r="A83" s="291" t="s">
        <v>188</v>
      </c>
      <c r="B83" s="73">
        <v>1252</v>
      </c>
      <c r="E83" s="294" t="s">
        <v>132</v>
      </c>
      <c r="F83" s="203">
        <v>880</v>
      </c>
      <c r="H83" s="294" t="s">
        <v>132</v>
      </c>
      <c r="I83" s="305">
        <v>880</v>
      </c>
    </row>
    <row r="84" ht="16" customHeight="1" spans="1:9">
      <c r="A84" s="295" t="s">
        <v>132</v>
      </c>
      <c r="B84" s="73">
        <v>619</v>
      </c>
      <c r="E84" s="294" t="s">
        <v>133</v>
      </c>
      <c r="F84" s="203">
        <v>2148</v>
      </c>
      <c r="H84" s="294" t="s">
        <v>133</v>
      </c>
      <c r="I84" s="305">
        <v>2148</v>
      </c>
    </row>
    <row r="85" ht="16" customHeight="1" spans="1:9">
      <c r="A85" s="295" t="s">
        <v>133</v>
      </c>
      <c r="B85" s="73">
        <v>233</v>
      </c>
      <c r="E85" s="294" t="s">
        <v>139</v>
      </c>
      <c r="F85" s="203">
        <v>54</v>
      </c>
      <c r="H85" s="294" t="s">
        <v>139</v>
      </c>
      <c r="I85" s="305">
        <v>54</v>
      </c>
    </row>
    <row r="86" ht="16" customHeight="1" spans="1:9">
      <c r="A86" s="295" t="s">
        <v>189</v>
      </c>
      <c r="B86" s="73">
        <v>400</v>
      </c>
      <c r="E86" s="298" t="s">
        <v>186</v>
      </c>
      <c r="F86" s="293">
        <v>786</v>
      </c>
      <c r="H86" s="298" t="s">
        <v>186</v>
      </c>
      <c r="I86" s="308">
        <v>786</v>
      </c>
    </row>
    <row r="87" ht="16" customHeight="1" spans="1:9">
      <c r="A87" s="291" t="s">
        <v>190</v>
      </c>
      <c r="B87" s="73">
        <v>669</v>
      </c>
      <c r="E87" s="297" t="s">
        <v>132</v>
      </c>
      <c r="F87" s="203">
        <v>600</v>
      </c>
      <c r="H87" s="297" t="s">
        <v>132</v>
      </c>
      <c r="I87" s="307">
        <v>600</v>
      </c>
    </row>
    <row r="88" ht="16" customHeight="1" spans="1:9">
      <c r="A88" s="295" t="s">
        <v>132</v>
      </c>
      <c r="B88" s="73">
        <v>596</v>
      </c>
      <c r="E88" s="294" t="s">
        <v>139</v>
      </c>
      <c r="F88" s="203">
        <v>186</v>
      </c>
      <c r="H88" s="294" t="s">
        <v>139</v>
      </c>
      <c r="I88" s="305">
        <v>186</v>
      </c>
    </row>
    <row r="89" ht="16" customHeight="1" spans="1:9">
      <c r="A89" s="295" t="s">
        <v>133</v>
      </c>
      <c r="B89" s="73">
        <v>73</v>
      </c>
      <c r="E89" s="298" t="s">
        <v>188</v>
      </c>
      <c r="F89" s="293">
        <v>746</v>
      </c>
      <c r="H89" s="298" t="s">
        <v>188</v>
      </c>
      <c r="I89" s="308">
        <v>780</v>
      </c>
    </row>
    <row r="90" ht="16" customHeight="1" spans="1:9">
      <c r="A90" s="291" t="s">
        <v>191</v>
      </c>
      <c r="B90" s="73">
        <v>8792</v>
      </c>
      <c r="E90" s="296" t="s">
        <v>132</v>
      </c>
      <c r="F90" s="203">
        <v>529</v>
      </c>
      <c r="H90" s="296" t="s">
        <v>132</v>
      </c>
      <c r="I90" s="306">
        <v>529</v>
      </c>
    </row>
    <row r="91" ht="16" customHeight="1" spans="1:9">
      <c r="A91" s="295" t="s">
        <v>132</v>
      </c>
      <c r="B91" s="73">
        <v>7175</v>
      </c>
      <c r="E91" s="294" t="s">
        <v>133</v>
      </c>
      <c r="F91" s="203">
        <v>217</v>
      </c>
      <c r="H91" s="294" t="s">
        <v>133</v>
      </c>
      <c r="I91" s="305">
        <v>217</v>
      </c>
    </row>
    <row r="92" ht="16" customHeight="1" spans="1:9">
      <c r="A92" s="295" t="s">
        <v>133</v>
      </c>
      <c r="B92" s="73">
        <v>162</v>
      </c>
      <c r="E92" s="298" t="s">
        <v>190</v>
      </c>
      <c r="F92" s="293">
        <v>300</v>
      </c>
      <c r="H92" s="294" t="s">
        <v>189</v>
      </c>
      <c r="I92" s="305">
        <v>34</v>
      </c>
    </row>
    <row r="93" ht="16" customHeight="1" spans="1:9">
      <c r="A93" s="295" t="s">
        <v>192</v>
      </c>
      <c r="B93" s="73">
        <v>423</v>
      </c>
      <c r="E93" s="296" t="s">
        <v>132</v>
      </c>
      <c r="F93" s="203">
        <v>200</v>
      </c>
      <c r="H93" s="298" t="s">
        <v>190</v>
      </c>
      <c r="I93" s="308">
        <v>300</v>
      </c>
    </row>
    <row r="94" ht="16" customHeight="1" spans="1:9">
      <c r="A94" s="295" t="s">
        <v>193</v>
      </c>
      <c r="B94" s="73">
        <v>644</v>
      </c>
      <c r="E94" s="296" t="s">
        <v>133</v>
      </c>
      <c r="F94" s="203">
        <v>100</v>
      </c>
      <c r="H94" s="296" t="s">
        <v>132</v>
      </c>
      <c r="I94" s="306">
        <v>200</v>
      </c>
    </row>
    <row r="95" ht="16" customHeight="1" spans="1:9">
      <c r="A95" s="295" t="s">
        <v>194</v>
      </c>
      <c r="B95" s="73">
        <v>6</v>
      </c>
      <c r="E95" s="292" t="s">
        <v>191</v>
      </c>
      <c r="F95" s="293">
        <v>42</v>
      </c>
      <c r="H95" s="296" t="s">
        <v>133</v>
      </c>
      <c r="I95" s="306">
        <v>100</v>
      </c>
    </row>
    <row r="96" ht="16" customHeight="1" spans="1:9">
      <c r="A96" s="295" t="s">
        <v>195</v>
      </c>
      <c r="B96" s="73">
        <v>8</v>
      </c>
      <c r="E96" s="294" t="s">
        <v>133</v>
      </c>
      <c r="F96" s="203">
        <v>42</v>
      </c>
      <c r="H96" s="292" t="s">
        <v>191</v>
      </c>
      <c r="I96" s="304">
        <v>184</v>
      </c>
    </row>
    <row r="97" ht="16" customHeight="1" spans="1:9">
      <c r="A97" s="295" t="s">
        <v>196</v>
      </c>
      <c r="B97" s="73">
        <v>6</v>
      </c>
      <c r="E97" s="314" t="s">
        <v>197</v>
      </c>
      <c r="F97" s="315">
        <v>2000</v>
      </c>
      <c r="H97" s="294" t="s">
        <v>133</v>
      </c>
      <c r="I97" s="305">
        <v>42</v>
      </c>
    </row>
    <row r="98" ht="16" customHeight="1" spans="1:9">
      <c r="A98" s="295" t="s">
        <v>198</v>
      </c>
      <c r="B98" s="73">
        <v>2</v>
      </c>
      <c r="E98" s="298" t="s">
        <v>199</v>
      </c>
      <c r="F98" s="293">
        <v>2000</v>
      </c>
      <c r="H98" s="294" t="s">
        <v>200</v>
      </c>
      <c r="I98" s="305">
        <v>142</v>
      </c>
    </row>
    <row r="99" ht="16" customHeight="1" spans="1:9">
      <c r="A99" s="295" t="s">
        <v>201</v>
      </c>
      <c r="B99" s="73">
        <v>98</v>
      </c>
      <c r="E99" s="294" t="s">
        <v>202</v>
      </c>
      <c r="F99" s="200">
        <v>1000</v>
      </c>
      <c r="H99" s="314" t="s">
        <v>197</v>
      </c>
      <c r="I99" s="319">
        <v>2000</v>
      </c>
    </row>
    <row r="100" ht="16" customHeight="1" spans="1:9">
      <c r="A100" s="295" t="s">
        <v>139</v>
      </c>
      <c r="B100" s="73">
        <v>228</v>
      </c>
      <c r="E100" s="296" t="s">
        <v>203</v>
      </c>
      <c r="F100" s="200">
        <v>500</v>
      </c>
      <c r="H100" s="298" t="s">
        <v>199</v>
      </c>
      <c r="I100" s="308">
        <v>2000</v>
      </c>
    </row>
    <row r="101" ht="16" customHeight="1" spans="1:9">
      <c r="A101" s="295" t="s">
        <v>200</v>
      </c>
      <c r="B101" s="73">
        <v>40</v>
      </c>
      <c r="E101" s="296" t="s">
        <v>204</v>
      </c>
      <c r="F101" s="200">
        <v>500</v>
      </c>
      <c r="H101" s="294" t="s">
        <v>202</v>
      </c>
      <c r="I101" s="305">
        <v>1000</v>
      </c>
    </row>
    <row r="102" ht="16" customHeight="1" spans="1:9">
      <c r="A102" s="291" t="s">
        <v>205</v>
      </c>
      <c r="B102" s="73">
        <v>202</v>
      </c>
      <c r="E102" s="314" t="s">
        <v>206</v>
      </c>
      <c r="F102" s="315">
        <v>40000</v>
      </c>
      <c r="H102" s="296" t="s">
        <v>203</v>
      </c>
      <c r="I102" s="306">
        <v>500</v>
      </c>
    </row>
    <row r="103" ht="16" customHeight="1" spans="1:9">
      <c r="A103" s="295" t="s">
        <v>207</v>
      </c>
      <c r="B103" s="73">
        <v>202</v>
      </c>
      <c r="E103" s="292" t="s">
        <v>208</v>
      </c>
      <c r="F103" s="293">
        <v>100</v>
      </c>
      <c r="H103" s="296" t="s">
        <v>204</v>
      </c>
      <c r="I103" s="306">
        <v>500</v>
      </c>
    </row>
    <row r="104" ht="16" customHeight="1" spans="1:9">
      <c r="A104" s="291" t="s">
        <v>209</v>
      </c>
      <c r="B104" s="73">
        <v>1935</v>
      </c>
      <c r="E104" s="294" t="s">
        <v>210</v>
      </c>
      <c r="F104" s="316">
        <v>100</v>
      </c>
      <c r="H104" s="314" t="s">
        <v>206</v>
      </c>
      <c r="I104" s="319">
        <v>48699</v>
      </c>
    </row>
    <row r="105" ht="16" customHeight="1" spans="1:9">
      <c r="A105" s="291" t="s">
        <v>199</v>
      </c>
      <c r="B105" s="73">
        <v>1935</v>
      </c>
      <c r="E105" s="298" t="s">
        <v>211</v>
      </c>
      <c r="F105" s="293">
        <v>35866</v>
      </c>
      <c r="H105" s="292" t="s">
        <v>208</v>
      </c>
      <c r="I105" s="304">
        <v>100</v>
      </c>
    </row>
    <row r="106" ht="16" customHeight="1" spans="1:9">
      <c r="A106" s="295" t="s">
        <v>212</v>
      </c>
      <c r="B106" s="73">
        <v>274</v>
      </c>
      <c r="E106" s="296" t="s">
        <v>132</v>
      </c>
      <c r="F106" s="316">
        <v>29000</v>
      </c>
      <c r="H106" s="294" t="s">
        <v>210</v>
      </c>
      <c r="I106" s="305">
        <v>100</v>
      </c>
    </row>
    <row r="107" ht="16" customHeight="1" spans="1:9">
      <c r="A107" s="295" t="s">
        <v>202</v>
      </c>
      <c r="B107" s="73">
        <v>614</v>
      </c>
      <c r="E107" s="296" t="s">
        <v>133</v>
      </c>
      <c r="F107" s="316">
        <v>3000</v>
      </c>
      <c r="H107" s="298" t="s">
        <v>211</v>
      </c>
      <c r="I107" s="308">
        <v>44065</v>
      </c>
    </row>
    <row r="108" ht="16" customHeight="1" spans="1:9">
      <c r="A108" s="295" t="s">
        <v>204</v>
      </c>
      <c r="B108" s="73">
        <v>547</v>
      </c>
      <c r="E108" s="296" t="s">
        <v>158</v>
      </c>
      <c r="F108" s="316">
        <v>1000</v>
      </c>
      <c r="H108" s="296" t="s">
        <v>132</v>
      </c>
      <c r="I108" s="306">
        <v>31000</v>
      </c>
    </row>
    <row r="109" ht="16" customHeight="1" spans="1:9">
      <c r="A109" s="295" t="s">
        <v>213</v>
      </c>
      <c r="B109" s="73">
        <v>500</v>
      </c>
      <c r="E109" s="296" t="s">
        <v>214</v>
      </c>
      <c r="F109" s="316">
        <v>2866</v>
      </c>
      <c r="H109" s="296" t="s">
        <v>133</v>
      </c>
      <c r="I109" s="306">
        <v>6443</v>
      </c>
    </row>
    <row r="110" ht="16" customHeight="1" spans="1:9">
      <c r="A110" s="291" t="s">
        <v>215</v>
      </c>
      <c r="B110" s="73">
        <v>62470</v>
      </c>
      <c r="E110" s="302" t="s">
        <v>216</v>
      </c>
      <c r="F110" s="293">
        <v>14</v>
      </c>
      <c r="H110" s="296" t="s">
        <v>158</v>
      </c>
      <c r="I110" s="306">
        <v>1000</v>
      </c>
    </row>
    <row r="111" ht="16" customHeight="1" spans="1:9">
      <c r="A111" s="291" t="s">
        <v>208</v>
      </c>
      <c r="B111" s="73">
        <v>100</v>
      </c>
      <c r="E111" s="296" t="s">
        <v>217</v>
      </c>
      <c r="F111" s="316">
        <v>14</v>
      </c>
      <c r="H111" s="296" t="s">
        <v>214</v>
      </c>
      <c r="I111" s="306">
        <v>5622</v>
      </c>
    </row>
    <row r="112" ht="16" customHeight="1" spans="1:9">
      <c r="A112" s="295" t="s">
        <v>210</v>
      </c>
      <c r="B112" s="73">
        <v>100</v>
      </c>
      <c r="E112" s="292" t="s">
        <v>218</v>
      </c>
      <c r="F112" s="293">
        <v>4020</v>
      </c>
      <c r="H112" s="302" t="s">
        <v>216</v>
      </c>
      <c r="I112" s="312">
        <v>14</v>
      </c>
    </row>
    <row r="113" ht="16" customHeight="1" spans="1:9">
      <c r="A113" s="291" t="s">
        <v>211</v>
      </c>
      <c r="B113" s="73">
        <v>57654</v>
      </c>
      <c r="E113" s="296" t="s">
        <v>132</v>
      </c>
      <c r="F113" s="316">
        <v>2800</v>
      </c>
      <c r="H113" s="296" t="s">
        <v>217</v>
      </c>
      <c r="I113" s="306">
        <v>14</v>
      </c>
    </row>
    <row r="114" ht="16" customHeight="1" spans="1:9">
      <c r="A114" s="295" t="s">
        <v>132</v>
      </c>
      <c r="B114" s="73">
        <v>38111</v>
      </c>
      <c r="E114" s="296" t="s">
        <v>133</v>
      </c>
      <c r="F114" s="316">
        <v>400</v>
      </c>
      <c r="H114" s="292" t="s">
        <v>218</v>
      </c>
      <c r="I114" s="304">
        <v>4520</v>
      </c>
    </row>
    <row r="115" ht="16" customHeight="1" spans="1:9">
      <c r="A115" s="295" t="s">
        <v>133</v>
      </c>
      <c r="B115" s="73">
        <v>10162</v>
      </c>
      <c r="E115" s="297" t="s">
        <v>219</v>
      </c>
      <c r="F115" s="316">
        <v>200</v>
      </c>
      <c r="H115" s="296" t="s">
        <v>132</v>
      </c>
      <c r="I115" s="306">
        <v>3300</v>
      </c>
    </row>
    <row r="116" ht="16" customHeight="1" spans="1:9">
      <c r="A116" s="317" t="s">
        <v>158</v>
      </c>
      <c r="B116" s="73">
        <v>857</v>
      </c>
      <c r="E116" s="294" t="s">
        <v>220</v>
      </c>
      <c r="F116" s="316">
        <v>50</v>
      </c>
      <c r="H116" s="296" t="s">
        <v>133</v>
      </c>
      <c r="I116" s="306">
        <v>400</v>
      </c>
    </row>
    <row r="117" ht="16" customHeight="1" spans="1:9">
      <c r="A117" s="295" t="s">
        <v>214</v>
      </c>
      <c r="B117" s="73">
        <v>8524</v>
      </c>
      <c r="E117" s="294" t="s">
        <v>221</v>
      </c>
      <c r="F117" s="316">
        <v>20</v>
      </c>
      <c r="H117" s="297" t="s">
        <v>219</v>
      </c>
      <c r="I117" s="307">
        <v>200</v>
      </c>
    </row>
    <row r="118" ht="16" customHeight="1" spans="1:9">
      <c r="A118" s="291" t="s">
        <v>218</v>
      </c>
      <c r="B118" s="73">
        <v>4683</v>
      </c>
      <c r="E118" s="313" t="s">
        <v>222</v>
      </c>
      <c r="F118" s="316">
        <v>200</v>
      </c>
      <c r="H118" s="294" t="s">
        <v>220</v>
      </c>
      <c r="I118" s="305">
        <v>50</v>
      </c>
    </row>
    <row r="119" ht="16" customHeight="1" spans="1:9">
      <c r="A119" s="295" t="s">
        <v>132</v>
      </c>
      <c r="B119" s="73">
        <v>3474</v>
      </c>
      <c r="E119" s="296" t="s">
        <v>223</v>
      </c>
      <c r="F119" s="316">
        <v>35</v>
      </c>
      <c r="H119" s="294" t="s">
        <v>221</v>
      </c>
      <c r="I119" s="305">
        <v>20</v>
      </c>
    </row>
    <row r="120" ht="16" customHeight="1" spans="1:9">
      <c r="A120" s="295" t="s">
        <v>133</v>
      </c>
      <c r="B120" s="73">
        <v>168</v>
      </c>
      <c r="E120" s="296" t="s">
        <v>224</v>
      </c>
      <c r="F120" s="316">
        <v>150</v>
      </c>
      <c r="H120" s="313" t="s">
        <v>222</v>
      </c>
      <c r="I120" s="318">
        <v>200</v>
      </c>
    </row>
    <row r="121" ht="16" customHeight="1" spans="1:9">
      <c r="A121" s="295" t="s">
        <v>219</v>
      </c>
      <c r="B121" s="73">
        <v>9</v>
      </c>
      <c r="E121" s="296" t="s">
        <v>225</v>
      </c>
      <c r="F121" s="316">
        <v>50</v>
      </c>
      <c r="H121" s="296" t="s">
        <v>223</v>
      </c>
      <c r="I121" s="306">
        <v>35</v>
      </c>
    </row>
    <row r="122" ht="16" customHeight="1" spans="1:9">
      <c r="A122" s="295" t="s">
        <v>220</v>
      </c>
      <c r="B122" s="73">
        <v>174</v>
      </c>
      <c r="E122" s="296" t="s">
        <v>158</v>
      </c>
      <c r="F122" s="316">
        <v>100</v>
      </c>
      <c r="H122" s="296" t="s">
        <v>224</v>
      </c>
      <c r="I122" s="306">
        <v>150</v>
      </c>
    </row>
    <row r="123" ht="16" customHeight="1" spans="1:9">
      <c r="A123" s="295" t="s">
        <v>226</v>
      </c>
      <c r="B123" s="73">
        <v>38</v>
      </c>
      <c r="E123" s="296" t="s">
        <v>139</v>
      </c>
      <c r="F123" s="316">
        <v>15</v>
      </c>
      <c r="H123" s="296" t="s">
        <v>225</v>
      </c>
      <c r="I123" s="306">
        <v>50</v>
      </c>
    </row>
    <row r="124" ht="16" customHeight="1" spans="1:9">
      <c r="A124" s="295" t="s">
        <v>223</v>
      </c>
      <c r="B124" s="73">
        <v>15</v>
      </c>
      <c r="E124" s="314" t="s">
        <v>227</v>
      </c>
      <c r="F124" s="315">
        <v>148000</v>
      </c>
      <c r="H124" s="296" t="s">
        <v>158</v>
      </c>
      <c r="I124" s="306">
        <v>100</v>
      </c>
    </row>
    <row r="125" ht="16" customHeight="1" spans="1:9">
      <c r="A125" s="295" t="s">
        <v>224</v>
      </c>
      <c r="B125" s="73">
        <v>169</v>
      </c>
      <c r="E125" s="298" t="s">
        <v>228</v>
      </c>
      <c r="F125" s="293">
        <v>2800</v>
      </c>
      <c r="H125" s="296" t="s">
        <v>139</v>
      </c>
      <c r="I125" s="306">
        <v>15</v>
      </c>
    </row>
    <row r="126" ht="16" customHeight="1" spans="1:9">
      <c r="A126" s="295" t="s">
        <v>225</v>
      </c>
      <c r="B126" s="73">
        <v>75</v>
      </c>
      <c r="E126" s="294" t="s">
        <v>132</v>
      </c>
      <c r="F126" s="316">
        <v>1500</v>
      </c>
      <c r="H126" s="314" t="s">
        <v>227</v>
      </c>
      <c r="I126" s="319">
        <v>249788</v>
      </c>
    </row>
    <row r="127" ht="16" customHeight="1" spans="1:9">
      <c r="A127" s="295" t="s">
        <v>139</v>
      </c>
      <c r="B127" s="73">
        <v>36</v>
      </c>
      <c r="E127" s="294" t="s">
        <v>133</v>
      </c>
      <c r="F127" s="316">
        <v>100</v>
      </c>
      <c r="H127" s="298" t="s">
        <v>228</v>
      </c>
      <c r="I127" s="308">
        <v>2300</v>
      </c>
    </row>
    <row r="128" ht="16" customHeight="1" spans="1:9">
      <c r="A128" s="295" t="s">
        <v>229</v>
      </c>
      <c r="B128" s="73">
        <v>525</v>
      </c>
      <c r="E128" s="300" t="s">
        <v>230</v>
      </c>
      <c r="F128" s="316">
        <v>1200</v>
      </c>
      <c r="H128" s="294" t="s">
        <v>132</v>
      </c>
      <c r="I128" s="305">
        <v>1500</v>
      </c>
    </row>
    <row r="129" ht="16" customHeight="1" spans="1:9">
      <c r="A129" s="291" t="s">
        <v>231</v>
      </c>
      <c r="B129" s="73">
        <v>33</v>
      </c>
      <c r="E129" s="292" t="s">
        <v>232</v>
      </c>
      <c r="F129" s="293">
        <v>127700</v>
      </c>
      <c r="H129" s="294" t="s">
        <v>133</v>
      </c>
      <c r="I129" s="305">
        <v>100</v>
      </c>
    </row>
    <row r="130" ht="16" customHeight="1" spans="1:9">
      <c r="A130" s="295" t="s">
        <v>233</v>
      </c>
      <c r="B130" s="73">
        <v>33</v>
      </c>
      <c r="E130" s="294" t="s">
        <v>234</v>
      </c>
      <c r="F130" s="316">
        <v>5000</v>
      </c>
      <c r="H130" s="300" t="s">
        <v>230</v>
      </c>
      <c r="I130" s="310">
        <v>700</v>
      </c>
    </row>
    <row r="131" ht="16" customHeight="1" spans="1:9">
      <c r="A131" s="291" t="s">
        <v>235</v>
      </c>
      <c r="B131" s="73">
        <v>265263</v>
      </c>
      <c r="E131" s="294" t="s">
        <v>236</v>
      </c>
      <c r="F131" s="316">
        <v>43000</v>
      </c>
      <c r="H131" s="292" t="s">
        <v>232</v>
      </c>
      <c r="I131" s="304">
        <v>203679</v>
      </c>
    </row>
    <row r="132" ht="16" customHeight="1" spans="1:9">
      <c r="A132" s="291" t="s">
        <v>228</v>
      </c>
      <c r="B132" s="73">
        <v>2468</v>
      </c>
      <c r="E132" s="296" t="s">
        <v>237</v>
      </c>
      <c r="F132" s="316">
        <v>37200</v>
      </c>
      <c r="H132" s="294" t="s">
        <v>234</v>
      </c>
      <c r="I132" s="305">
        <v>9315</v>
      </c>
    </row>
    <row r="133" ht="16" customHeight="1" spans="1:9">
      <c r="A133" s="295" t="s">
        <v>132</v>
      </c>
      <c r="B133" s="73">
        <v>1100</v>
      </c>
      <c r="E133" s="296" t="s">
        <v>238</v>
      </c>
      <c r="F133" s="316">
        <v>42500</v>
      </c>
      <c r="H133" s="294" t="s">
        <v>236</v>
      </c>
      <c r="I133" s="305">
        <v>79814</v>
      </c>
    </row>
    <row r="134" ht="16" customHeight="1" spans="1:9">
      <c r="A134" s="295" t="s">
        <v>230</v>
      </c>
      <c r="B134" s="73">
        <v>1368</v>
      </c>
      <c r="E134" s="292" t="s">
        <v>239</v>
      </c>
      <c r="F134" s="293">
        <v>5000</v>
      </c>
      <c r="H134" s="296" t="s">
        <v>237</v>
      </c>
      <c r="I134" s="306">
        <v>60209</v>
      </c>
    </row>
    <row r="135" ht="16" customHeight="1" spans="1:9">
      <c r="A135" s="291" t="s">
        <v>232</v>
      </c>
      <c r="B135" s="73">
        <v>232767</v>
      </c>
      <c r="E135" s="294" t="s">
        <v>240</v>
      </c>
      <c r="F135" s="316">
        <v>3000</v>
      </c>
      <c r="H135" s="296" t="s">
        <v>238</v>
      </c>
      <c r="I135" s="306">
        <v>50974</v>
      </c>
    </row>
    <row r="136" ht="16" customHeight="1" spans="1:9">
      <c r="A136" s="295" t="s">
        <v>234</v>
      </c>
      <c r="B136" s="73">
        <v>8983</v>
      </c>
      <c r="E136" s="294" t="s">
        <v>241</v>
      </c>
      <c r="F136" s="316">
        <v>2000</v>
      </c>
      <c r="H136" s="294" t="s">
        <v>242</v>
      </c>
      <c r="I136" s="305">
        <v>3367</v>
      </c>
    </row>
    <row r="137" ht="16" customHeight="1" spans="1:9">
      <c r="A137" s="295" t="s">
        <v>236</v>
      </c>
      <c r="B137" s="73">
        <v>94143</v>
      </c>
      <c r="E137" s="298" t="s">
        <v>243</v>
      </c>
      <c r="F137" s="293">
        <v>200</v>
      </c>
      <c r="H137" s="292" t="s">
        <v>239</v>
      </c>
      <c r="I137" s="304">
        <v>6159</v>
      </c>
    </row>
    <row r="138" ht="16" customHeight="1" spans="1:9">
      <c r="A138" s="295" t="s">
        <v>237</v>
      </c>
      <c r="B138" s="73">
        <v>69980</v>
      </c>
      <c r="E138" s="294" t="s">
        <v>244</v>
      </c>
      <c r="F138" s="316">
        <v>200</v>
      </c>
      <c r="H138" s="294" t="s">
        <v>240</v>
      </c>
      <c r="I138" s="305">
        <v>3139</v>
      </c>
    </row>
    <row r="139" ht="16" customHeight="1" spans="1:9">
      <c r="A139" s="295" t="s">
        <v>238</v>
      </c>
      <c r="B139" s="73">
        <v>59303</v>
      </c>
      <c r="E139" s="292" t="s">
        <v>245</v>
      </c>
      <c r="F139" s="293">
        <v>1300</v>
      </c>
      <c r="H139" s="294" t="s">
        <v>241</v>
      </c>
      <c r="I139" s="305">
        <v>2520</v>
      </c>
    </row>
    <row r="140" ht="16" customHeight="1" spans="1:9">
      <c r="A140" s="295" t="s">
        <v>242</v>
      </c>
      <c r="B140" s="73">
        <v>358</v>
      </c>
      <c r="E140" s="294" t="s">
        <v>246</v>
      </c>
      <c r="F140" s="316">
        <v>1200</v>
      </c>
      <c r="H140" s="296" t="s">
        <v>247</v>
      </c>
      <c r="I140" s="306">
        <v>500</v>
      </c>
    </row>
    <row r="141" ht="16" customHeight="1" spans="1:9">
      <c r="A141" s="291" t="s">
        <v>239</v>
      </c>
      <c r="B141" s="73">
        <v>22155</v>
      </c>
      <c r="E141" s="294" t="s">
        <v>248</v>
      </c>
      <c r="F141" s="316">
        <v>100</v>
      </c>
      <c r="H141" s="298" t="s">
        <v>243</v>
      </c>
      <c r="I141" s="308">
        <v>200</v>
      </c>
    </row>
    <row r="142" ht="16" customHeight="1" spans="1:9">
      <c r="A142" s="295" t="s">
        <v>240</v>
      </c>
      <c r="B142" s="73">
        <v>11818</v>
      </c>
      <c r="E142" s="298" t="s">
        <v>249</v>
      </c>
      <c r="F142" s="293">
        <v>3000</v>
      </c>
      <c r="H142" s="294" t="s">
        <v>244</v>
      </c>
      <c r="I142" s="305">
        <v>200</v>
      </c>
    </row>
    <row r="143" ht="16" customHeight="1" spans="1:9">
      <c r="A143" s="295" t="s">
        <v>241</v>
      </c>
      <c r="B143" s="73">
        <v>8872</v>
      </c>
      <c r="E143" s="296" t="s">
        <v>250</v>
      </c>
      <c r="F143" s="316">
        <v>2000</v>
      </c>
      <c r="H143" s="292" t="s">
        <v>245</v>
      </c>
      <c r="I143" s="304">
        <v>1750</v>
      </c>
    </row>
    <row r="144" ht="16" customHeight="1" spans="1:9">
      <c r="A144" s="295" t="s">
        <v>251</v>
      </c>
      <c r="B144" s="73">
        <v>655</v>
      </c>
      <c r="E144" s="294" t="s">
        <v>252</v>
      </c>
      <c r="F144" s="316">
        <v>1000</v>
      </c>
      <c r="H144" s="294" t="s">
        <v>246</v>
      </c>
      <c r="I144" s="305">
        <v>1550</v>
      </c>
    </row>
    <row r="145" ht="16" customHeight="1" spans="1:9">
      <c r="A145" s="295" t="s">
        <v>247</v>
      </c>
      <c r="B145" s="73">
        <v>810</v>
      </c>
      <c r="E145" s="292" t="s">
        <v>253</v>
      </c>
      <c r="F145" s="293">
        <v>8000</v>
      </c>
      <c r="H145" s="294" t="s">
        <v>248</v>
      </c>
      <c r="I145" s="305">
        <v>200</v>
      </c>
    </row>
    <row r="146" ht="16" customHeight="1" spans="1:9">
      <c r="A146" s="291" t="s">
        <v>243</v>
      </c>
      <c r="B146" s="73">
        <v>8</v>
      </c>
      <c r="E146" s="294" t="s">
        <v>254</v>
      </c>
      <c r="F146" s="316">
        <v>8000</v>
      </c>
      <c r="H146" s="298" t="s">
        <v>249</v>
      </c>
      <c r="I146" s="308">
        <v>3200</v>
      </c>
    </row>
    <row r="147" ht="16" customHeight="1" spans="1:9">
      <c r="A147" s="295" t="s">
        <v>255</v>
      </c>
      <c r="B147" s="73">
        <v>8</v>
      </c>
      <c r="E147" s="314" t="s">
        <v>256</v>
      </c>
      <c r="F147" s="315">
        <v>6000</v>
      </c>
      <c r="H147" s="296" t="s">
        <v>250</v>
      </c>
      <c r="I147" s="306">
        <v>3000</v>
      </c>
    </row>
    <row r="148" ht="16" customHeight="1" spans="1:9">
      <c r="A148" s="291" t="s">
        <v>245</v>
      </c>
      <c r="B148" s="73">
        <v>1550</v>
      </c>
      <c r="E148" s="298" t="s">
        <v>257</v>
      </c>
      <c r="F148" s="293">
        <v>1610</v>
      </c>
      <c r="H148" s="294" t="s">
        <v>252</v>
      </c>
      <c r="I148" s="305">
        <v>200</v>
      </c>
    </row>
    <row r="149" ht="16" customHeight="1" spans="1:9">
      <c r="A149" s="295" t="s">
        <v>246</v>
      </c>
      <c r="B149" s="73">
        <v>1401</v>
      </c>
      <c r="E149" s="294" t="s">
        <v>132</v>
      </c>
      <c r="F149" s="316">
        <v>610</v>
      </c>
      <c r="H149" s="292" t="s">
        <v>253</v>
      </c>
      <c r="I149" s="304">
        <v>9000</v>
      </c>
    </row>
    <row r="150" ht="16" customHeight="1" spans="1:9">
      <c r="A150" s="295" t="s">
        <v>248</v>
      </c>
      <c r="B150" s="73">
        <v>149</v>
      </c>
      <c r="E150" s="296" t="s">
        <v>258</v>
      </c>
      <c r="F150" s="316">
        <v>1000</v>
      </c>
      <c r="H150" s="294" t="s">
        <v>254</v>
      </c>
      <c r="I150" s="305">
        <v>9000</v>
      </c>
    </row>
    <row r="151" ht="16" customHeight="1" spans="1:9">
      <c r="A151" s="291" t="s">
        <v>249</v>
      </c>
      <c r="B151" s="73">
        <v>4013</v>
      </c>
      <c r="E151" s="298" t="s">
        <v>259</v>
      </c>
      <c r="F151" s="293">
        <v>2000</v>
      </c>
      <c r="H151" s="292" t="s">
        <v>260</v>
      </c>
      <c r="I151" s="304">
        <v>23500</v>
      </c>
    </row>
    <row r="152" ht="16" customHeight="1" spans="1:9">
      <c r="A152" s="295" t="s">
        <v>250</v>
      </c>
      <c r="B152" s="73">
        <v>3008</v>
      </c>
      <c r="E152" s="294" t="s">
        <v>261</v>
      </c>
      <c r="F152" s="316">
        <v>2000</v>
      </c>
      <c r="H152" s="314" t="s">
        <v>256</v>
      </c>
      <c r="I152" s="319">
        <v>17244</v>
      </c>
    </row>
    <row r="153" ht="16" customHeight="1" spans="1:9">
      <c r="A153" s="295" t="s">
        <v>252</v>
      </c>
      <c r="B153" s="73">
        <v>1005</v>
      </c>
      <c r="E153" s="298" t="s">
        <v>262</v>
      </c>
      <c r="F153" s="293">
        <v>1140</v>
      </c>
      <c r="H153" s="298" t="s">
        <v>257</v>
      </c>
      <c r="I153" s="308">
        <v>4910</v>
      </c>
    </row>
    <row r="154" ht="16" customHeight="1" spans="1:9">
      <c r="A154" s="291" t="s">
        <v>253</v>
      </c>
      <c r="B154" s="73">
        <v>1573</v>
      </c>
      <c r="E154" s="296" t="s">
        <v>263</v>
      </c>
      <c r="F154" s="316">
        <v>1140</v>
      </c>
      <c r="H154" s="294" t="s">
        <v>132</v>
      </c>
      <c r="I154" s="305">
        <v>610</v>
      </c>
    </row>
    <row r="155" ht="16" customHeight="1" spans="1:9">
      <c r="A155" s="295" t="s">
        <v>264</v>
      </c>
      <c r="B155" s="73">
        <v>150</v>
      </c>
      <c r="E155" s="292" t="s">
        <v>265</v>
      </c>
      <c r="F155" s="293">
        <v>1250</v>
      </c>
      <c r="H155" s="296" t="s">
        <v>258</v>
      </c>
      <c r="I155" s="306">
        <v>4300</v>
      </c>
    </row>
    <row r="156" ht="16" customHeight="1" spans="1:9">
      <c r="A156" s="295" t="s">
        <v>266</v>
      </c>
      <c r="B156" s="73">
        <v>350</v>
      </c>
      <c r="E156" s="294" t="s">
        <v>267</v>
      </c>
      <c r="F156" s="316">
        <v>50</v>
      </c>
      <c r="H156" s="298" t="s">
        <v>259</v>
      </c>
      <c r="I156" s="308">
        <v>7309</v>
      </c>
    </row>
    <row r="157" ht="16" customHeight="1" spans="1:9">
      <c r="A157" s="295" t="s">
        <v>254</v>
      </c>
      <c r="B157" s="73">
        <v>1073</v>
      </c>
      <c r="E157" s="296" t="s">
        <v>268</v>
      </c>
      <c r="F157" s="316">
        <v>200</v>
      </c>
      <c r="H157" s="294" t="s">
        <v>261</v>
      </c>
      <c r="I157" s="305">
        <v>2000</v>
      </c>
    </row>
    <row r="158" ht="16" customHeight="1" spans="1:9">
      <c r="A158" s="291" t="s">
        <v>260</v>
      </c>
      <c r="B158" s="73">
        <v>729</v>
      </c>
      <c r="E158" s="296" t="s">
        <v>269</v>
      </c>
      <c r="F158" s="316">
        <v>1000</v>
      </c>
      <c r="H158" s="296" t="s">
        <v>270</v>
      </c>
      <c r="I158" s="306">
        <v>5309</v>
      </c>
    </row>
    <row r="159" ht="16" customHeight="1" spans="1:9">
      <c r="A159" s="295" t="s">
        <v>271</v>
      </c>
      <c r="B159" s="73">
        <v>729</v>
      </c>
      <c r="E159" s="314" t="s">
        <v>272</v>
      </c>
      <c r="F159" s="320">
        <v>10000</v>
      </c>
      <c r="H159" s="298" t="s">
        <v>262</v>
      </c>
      <c r="I159" s="308">
        <v>1140</v>
      </c>
    </row>
    <row r="160" ht="16" customHeight="1" spans="1:9">
      <c r="A160" s="291" t="s">
        <v>273</v>
      </c>
      <c r="B160" s="73">
        <v>6021</v>
      </c>
      <c r="E160" s="302" t="s">
        <v>274</v>
      </c>
      <c r="F160" s="321">
        <v>5170</v>
      </c>
      <c r="H160" s="296" t="s">
        <v>263</v>
      </c>
      <c r="I160" s="306">
        <v>1140</v>
      </c>
    </row>
    <row r="161" ht="16" customHeight="1" spans="1:9">
      <c r="A161" s="291" t="s">
        <v>257</v>
      </c>
      <c r="B161" s="73">
        <v>2311</v>
      </c>
      <c r="E161" s="297" t="s">
        <v>132</v>
      </c>
      <c r="F161" s="316">
        <v>1000</v>
      </c>
      <c r="H161" s="298" t="s">
        <v>275</v>
      </c>
      <c r="I161" s="308">
        <v>135</v>
      </c>
    </row>
    <row r="162" ht="16" customHeight="1" spans="1:9">
      <c r="A162" s="295" t="s">
        <v>132</v>
      </c>
      <c r="B162" s="73">
        <v>725</v>
      </c>
      <c r="E162" s="297" t="s">
        <v>133</v>
      </c>
      <c r="F162" s="316">
        <v>5</v>
      </c>
      <c r="H162" s="296" t="s">
        <v>276</v>
      </c>
      <c r="I162" s="306">
        <v>135</v>
      </c>
    </row>
    <row r="163" ht="16" customHeight="1" spans="1:9">
      <c r="A163" s="295" t="s">
        <v>258</v>
      </c>
      <c r="B163" s="73">
        <v>1586</v>
      </c>
      <c r="E163" s="297" t="s">
        <v>277</v>
      </c>
      <c r="F163" s="316">
        <v>400</v>
      </c>
      <c r="H163" s="292" t="s">
        <v>265</v>
      </c>
      <c r="I163" s="304">
        <v>1250</v>
      </c>
    </row>
    <row r="164" ht="16" customHeight="1" spans="1:9">
      <c r="A164" s="291" t="s">
        <v>278</v>
      </c>
      <c r="B164" s="73">
        <v>368</v>
      </c>
      <c r="E164" s="297" t="s">
        <v>279</v>
      </c>
      <c r="F164" s="316">
        <v>5</v>
      </c>
      <c r="H164" s="294" t="s">
        <v>267</v>
      </c>
      <c r="I164" s="305">
        <v>50</v>
      </c>
    </row>
    <row r="165" ht="16" customHeight="1" spans="1:9">
      <c r="A165" s="295" t="s">
        <v>280</v>
      </c>
      <c r="B165" s="73">
        <v>18</v>
      </c>
      <c r="E165" s="297" t="s">
        <v>281</v>
      </c>
      <c r="F165" s="316">
        <v>1500</v>
      </c>
      <c r="H165" s="296" t="s">
        <v>268</v>
      </c>
      <c r="I165" s="306">
        <v>200</v>
      </c>
    </row>
    <row r="166" ht="16" customHeight="1" spans="1:9">
      <c r="A166" s="295" t="s">
        <v>282</v>
      </c>
      <c r="B166" s="73">
        <v>350</v>
      </c>
      <c r="E166" s="297" t="s">
        <v>283</v>
      </c>
      <c r="F166" s="316">
        <v>1000</v>
      </c>
      <c r="H166" s="296" t="s">
        <v>269</v>
      </c>
      <c r="I166" s="306">
        <v>1000</v>
      </c>
    </row>
    <row r="167" ht="16" customHeight="1" spans="1:9">
      <c r="A167" s="291" t="s">
        <v>259</v>
      </c>
      <c r="B167" s="73">
        <v>1274</v>
      </c>
      <c r="E167" s="297" t="s">
        <v>284</v>
      </c>
      <c r="F167" s="316">
        <v>10</v>
      </c>
      <c r="H167" s="292" t="s">
        <v>285</v>
      </c>
      <c r="I167" s="304">
        <v>2500</v>
      </c>
    </row>
    <row r="168" ht="16" customHeight="1" spans="1:9">
      <c r="A168" s="295" t="s">
        <v>261</v>
      </c>
      <c r="B168" s="73">
        <v>1274</v>
      </c>
      <c r="E168" s="297" t="s">
        <v>286</v>
      </c>
      <c r="F168" s="316">
        <v>200</v>
      </c>
      <c r="H168" s="296" t="s">
        <v>287</v>
      </c>
      <c r="I168" s="306">
        <v>2500</v>
      </c>
    </row>
    <row r="169" ht="16" customHeight="1" spans="1:9">
      <c r="A169" s="291" t="s">
        <v>262</v>
      </c>
      <c r="B169" s="73">
        <v>193</v>
      </c>
      <c r="E169" s="297" t="s">
        <v>288</v>
      </c>
      <c r="F169" s="316">
        <v>50</v>
      </c>
      <c r="H169" s="314" t="s">
        <v>272</v>
      </c>
      <c r="I169" s="319">
        <v>12435</v>
      </c>
    </row>
    <row r="170" ht="16" customHeight="1" spans="1:9">
      <c r="A170" s="295" t="s">
        <v>263</v>
      </c>
      <c r="B170" s="73">
        <v>193</v>
      </c>
      <c r="E170" s="297" t="s">
        <v>289</v>
      </c>
      <c r="F170" s="316">
        <v>1000</v>
      </c>
      <c r="H170" s="302" t="s">
        <v>274</v>
      </c>
      <c r="I170" s="312">
        <v>5334</v>
      </c>
    </row>
    <row r="171" ht="16" customHeight="1" spans="1:9">
      <c r="A171" s="291" t="s">
        <v>290</v>
      </c>
      <c r="B171" s="73">
        <v>1171</v>
      </c>
      <c r="E171" s="302" t="s">
        <v>291</v>
      </c>
      <c r="F171" s="321">
        <v>510</v>
      </c>
      <c r="H171" s="297" t="s">
        <v>132</v>
      </c>
      <c r="I171" s="307">
        <v>1000</v>
      </c>
    </row>
    <row r="172" ht="16" customHeight="1" spans="1:9">
      <c r="A172" s="295" t="s">
        <v>292</v>
      </c>
      <c r="B172" s="73">
        <v>602</v>
      </c>
      <c r="E172" s="297" t="s">
        <v>293</v>
      </c>
      <c r="F172" s="316">
        <v>10</v>
      </c>
      <c r="H172" s="297" t="s">
        <v>133</v>
      </c>
      <c r="I172" s="307">
        <v>5</v>
      </c>
    </row>
    <row r="173" ht="16" customHeight="1" spans="1:9">
      <c r="A173" s="295" t="s">
        <v>294</v>
      </c>
      <c r="B173" s="73">
        <v>3</v>
      </c>
      <c r="E173" s="297" t="s">
        <v>295</v>
      </c>
      <c r="F173" s="316">
        <v>500</v>
      </c>
      <c r="H173" s="297" t="s">
        <v>277</v>
      </c>
      <c r="I173" s="307">
        <v>600</v>
      </c>
    </row>
    <row r="174" ht="16" customHeight="1" spans="1:9">
      <c r="A174" s="295" t="s">
        <v>296</v>
      </c>
      <c r="B174" s="73">
        <v>566</v>
      </c>
      <c r="E174" s="302" t="s">
        <v>297</v>
      </c>
      <c r="F174" s="321">
        <v>700</v>
      </c>
      <c r="H174" s="297" t="s">
        <v>279</v>
      </c>
      <c r="I174" s="307">
        <v>5</v>
      </c>
    </row>
    <row r="175" ht="16" customHeight="1" spans="1:9">
      <c r="A175" s="291" t="s">
        <v>275</v>
      </c>
      <c r="B175" s="73">
        <v>316</v>
      </c>
      <c r="E175" s="297" t="s">
        <v>298</v>
      </c>
      <c r="F175" s="316">
        <v>200</v>
      </c>
      <c r="H175" s="297" t="s">
        <v>281</v>
      </c>
      <c r="I175" s="307">
        <v>500</v>
      </c>
    </row>
    <row r="176" ht="16" customHeight="1" spans="1:9">
      <c r="A176" s="295" t="s">
        <v>276</v>
      </c>
      <c r="B176" s="73">
        <v>316</v>
      </c>
      <c r="E176" s="297" t="s">
        <v>299</v>
      </c>
      <c r="F176" s="316">
        <v>500</v>
      </c>
      <c r="H176" s="297" t="s">
        <v>283</v>
      </c>
      <c r="I176" s="307">
        <v>1276</v>
      </c>
    </row>
    <row r="177" ht="16" customHeight="1" spans="1:9">
      <c r="A177" s="291" t="s">
        <v>265</v>
      </c>
      <c r="B177" s="73">
        <v>388</v>
      </c>
      <c r="E177" s="302" t="s">
        <v>300</v>
      </c>
      <c r="F177" s="321">
        <v>1570</v>
      </c>
      <c r="H177" s="297" t="s">
        <v>284</v>
      </c>
      <c r="I177" s="307">
        <v>88</v>
      </c>
    </row>
    <row r="178" ht="16" customHeight="1" spans="1:9">
      <c r="A178" s="295" t="s">
        <v>267</v>
      </c>
      <c r="B178" s="73">
        <v>78</v>
      </c>
      <c r="E178" s="297" t="s">
        <v>301</v>
      </c>
      <c r="F178" s="316">
        <v>1570</v>
      </c>
      <c r="H178" s="297" t="s">
        <v>286</v>
      </c>
      <c r="I178" s="307">
        <v>200</v>
      </c>
    </row>
    <row r="179" ht="16" customHeight="1" spans="1:9">
      <c r="A179" s="295" t="s">
        <v>268</v>
      </c>
      <c r="B179" s="73">
        <v>210</v>
      </c>
      <c r="E179" s="302" t="s">
        <v>302</v>
      </c>
      <c r="F179" s="321">
        <v>1950</v>
      </c>
      <c r="H179" s="297" t="s">
        <v>288</v>
      </c>
      <c r="I179" s="307">
        <v>98</v>
      </c>
    </row>
    <row r="180" ht="16" customHeight="1" spans="1:9">
      <c r="A180" s="295" t="s">
        <v>303</v>
      </c>
      <c r="B180" s="73">
        <v>100</v>
      </c>
      <c r="E180" s="297" t="s">
        <v>304</v>
      </c>
      <c r="F180" s="316">
        <v>150</v>
      </c>
      <c r="H180" s="297" t="s">
        <v>289</v>
      </c>
      <c r="I180" s="307">
        <v>1562</v>
      </c>
    </row>
    <row r="181" ht="16" customHeight="1" spans="1:9">
      <c r="A181" s="291" t="s">
        <v>305</v>
      </c>
      <c r="B181" s="73">
        <v>20423</v>
      </c>
      <c r="E181" s="297" t="s">
        <v>306</v>
      </c>
      <c r="F181" s="316">
        <v>1800</v>
      </c>
      <c r="H181" s="302" t="s">
        <v>291</v>
      </c>
      <c r="I181" s="312">
        <v>841</v>
      </c>
    </row>
    <row r="182" ht="16" customHeight="1" spans="1:9">
      <c r="A182" s="291" t="s">
        <v>274</v>
      </c>
      <c r="B182" s="73">
        <v>12644</v>
      </c>
      <c r="E182" s="302" t="s">
        <v>307</v>
      </c>
      <c r="F182" s="321">
        <v>100</v>
      </c>
      <c r="H182" s="297" t="s">
        <v>293</v>
      </c>
      <c r="I182" s="307">
        <v>10</v>
      </c>
    </row>
    <row r="183" ht="16" customHeight="1" spans="1:9">
      <c r="A183" s="295" t="s">
        <v>132</v>
      </c>
      <c r="B183" s="73">
        <v>827</v>
      </c>
      <c r="E183" s="297" t="s">
        <v>308</v>
      </c>
      <c r="F183" s="316">
        <v>100</v>
      </c>
      <c r="H183" s="297" t="s">
        <v>295</v>
      </c>
      <c r="I183" s="307">
        <v>831</v>
      </c>
    </row>
    <row r="184" ht="16" customHeight="1" spans="1:9">
      <c r="A184" s="295" t="s">
        <v>133</v>
      </c>
      <c r="B184" s="73">
        <v>21</v>
      </c>
      <c r="E184" s="314" t="s">
        <v>309</v>
      </c>
      <c r="F184" s="320">
        <v>111274</v>
      </c>
      <c r="H184" s="302" t="s">
        <v>297</v>
      </c>
      <c r="I184" s="312">
        <v>900</v>
      </c>
    </row>
    <row r="185" ht="16" customHeight="1" spans="1:9">
      <c r="A185" s="295" t="s">
        <v>277</v>
      </c>
      <c r="B185" s="73">
        <v>487</v>
      </c>
      <c r="E185" s="302" t="s">
        <v>310</v>
      </c>
      <c r="F185" s="321">
        <v>4030</v>
      </c>
      <c r="H185" s="297" t="s">
        <v>298</v>
      </c>
      <c r="I185" s="307">
        <v>200</v>
      </c>
    </row>
    <row r="186" ht="16" customHeight="1" spans="1:9">
      <c r="A186" s="295" t="s">
        <v>281</v>
      </c>
      <c r="B186" s="73">
        <v>2091</v>
      </c>
      <c r="E186" s="297" t="s">
        <v>132</v>
      </c>
      <c r="F186" s="316">
        <v>3500</v>
      </c>
      <c r="H186" s="297" t="s">
        <v>299</v>
      </c>
      <c r="I186" s="307">
        <v>700</v>
      </c>
    </row>
    <row r="187" ht="16" customHeight="1" spans="1:9">
      <c r="A187" s="295" t="s">
        <v>283</v>
      </c>
      <c r="B187" s="73">
        <v>1029</v>
      </c>
      <c r="E187" s="297" t="s">
        <v>144</v>
      </c>
      <c r="F187" s="316">
        <v>20</v>
      </c>
      <c r="H187" s="302" t="s">
        <v>300</v>
      </c>
      <c r="I187" s="312">
        <v>570</v>
      </c>
    </row>
    <row r="188" ht="16" customHeight="1" spans="1:9">
      <c r="A188" s="295" t="s">
        <v>284</v>
      </c>
      <c r="B188" s="73">
        <v>42</v>
      </c>
      <c r="E188" s="297" t="s">
        <v>311</v>
      </c>
      <c r="F188" s="316">
        <v>5</v>
      </c>
      <c r="H188" s="297" t="s">
        <v>301</v>
      </c>
      <c r="I188" s="307">
        <v>570</v>
      </c>
    </row>
    <row r="189" ht="16" customHeight="1" spans="1:9">
      <c r="A189" s="295" t="s">
        <v>286</v>
      </c>
      <c r="B189" s="73">
        <v>655</v>
      </c>
      <c r="E189" s="297" t="s">
        <v>312</v>
      </c>
      <c r="F189" s="316">
        <v>50</v>
      </c>
      <c r="H189" s="302" t="s">
        <v>302</v>
      </c>
      <c r="I189" s="312">
        <v>1473</v>
      </c>
    </row>
    <row r="190" ht="16" customHeight="1" spans="1:9">
      <c r="A190" s="295" t="s">
        <v>313</v>
      </c>
      <c r="B190" s="73">
        <v>162</v>
      </c>
      <c r="E190" s="297" t="s">
        <v>314</v>
      </c>
      <c r="F190" s="316">
        <v>80</v>
      </c>
      <c r="H190" s="297" t="s">
        <v>304</v>
      </c>
      <c r="I190" s="307">
        <v>173</v>
      </c>
    </row>
    <row r="191" ht="16" customHeight="1" spans="1:9">
      <c r="A191" s="295" t="s">
        <v>288</v>
      </c>
      <c r="B191" s="73">
        <v>241</v>
      </c>
      <c r="E191" s="297" t="s">
        <v>315</v>
      </c>
      <c r="F191" s="316">
        <v>300</v>
      </c>
      <c r="H191" s="297" t="s">
        <v>306</v>
      </c>
      <c r="I191" s="307">
        <v>1300</v>
      </c>
    </row>
    <row r="192" ht="16" customHeight="1" spans="1:9">
      <c r="A192" s="295" t="s">
        <v>289</v>
      </c>
      <c r="B192" s="73">
        <v>7089</v>
      </c>
      <c r="E192" s="297" t="s">
        <v>316</v>
      </c>
      <c r="F192" s="316">
        <v>5</v>
      </c>
      <c r="H192" s="302" t="s">
        <v>307</v>
      </c>
      <c r="I192" s="312">
        <v>3317</v>
      </c>
    </row>
    <row r="193" ht="16" customHeight="1" spans="1:9">
      <c r="A193" s="291" t="s">
        <v>291</v>
      </c>
      <c r="B193" s="73">
        <v>1055</v>
      </c>
      <c r="E193" s="297" t="s">
        <v>317</v>
      </c>
      <c r="F193" s="316">
        <v>20</v>
      </c>
      <c r="H193" s="297" t="s">
        <v>308</v>
      </c>
      <c r="I193" s="307">
        <v>3317</v>
      </c>
    </row>
    <row r="194" ht="16" customHeight="1" spans="1:9">
      <c r="A194" s="295" t="s">
        <v>293</v>
      </c>
      <c r="B194" s="73">
        <v>314</v>
      </c>
      <c r="E194" s="297" t="s">
        <v>318</v>
      </c>
      <c r="F194" s="316">
        <v>50</v>
      </c>
      <c r="H194" s="314" t="s">
        <v>309</v>
      </c>
      <c r="I194" s="319">
        <v>136896</v>
      </c>
    </row>
    <row r="195" ht="16" customHeight="1" spans="1:9">
      <c r="A195" s="295" t="s">
        <v>295</v>
      </c>
      <c r="B195" s="73">
        <v>741</v>
      </c>
      <c r="E195" s="302" t="s">
        <v>319</v>
      </c>
      <c r="F195" s="321">
        <v>1410</v>
      </c>
      <c r="H195" s="302" t="s">
        <v>310</v>
      </c>
      <c r="I195" s="312">
        <v>4293</v>
      </c>
    </row>
    <row r="196" ht="16" customHeight="1" spans="1:9">
      <c r="A196" s="291" t="s">
        <v>297</v>
      </c>
      <c r="B196" s="73">
        <v>1487</v>
      </c>
      <c r="E196" s="297" t="s">
        <v>132</v>
      </c>
      <c r="F196" s="316">
        <v>1200</v>
      </c>
      <c r="H196" s="297" t="s">
        <v>132</v>
      </c>
      <c r="I196" s="307">
        <v>3500</v>
      </c>
    </row>
    <row r="197" ht="16" customHeight="1" spans="1:9">
      <c r="A197" s="295" t="s">
        <v>298</v>
      </c>
      <c r="B197" s="73">
        <v>686</v>
      </c>
      <c r="E197" s="297" t="s">
        <v>320</v>
      </c>
      <c r="F197" s="316">
        <v>10</v>
      </c>
      <c r="H197" s="297" t="s">
        <v>144</v>
      </c>
      <c r="I197" s="307">
        <v>20</v>
      </c>
    </row>
    <row r="198" ht="16" customHeight="1" spans="1:9">
      <c r="A198" s="295" t="s">
        <v>299</v>
      </c>
      <c r="B198" s="73">
        <v>801</v>
      </c>
      <c r="E198" s="297" t="s">
        <v>321</v>
      </c>
      <c r="F198" s="316">
        <v>100</v>
      </c>
      <c r="H198" s="297" t="s">
        <v>311</v>
      </c>
      <c r="I198" s="307">
        <v>5</v>
      </c>
    </row>
    <row r="199" ht="16" customHeight="1" spans="1:9">
      <c r="A199" s="291" t="s">
        <v>300</v>
      </c>
      <c r="B199" s="73">
        <v>4798</v>
      </c>
      <c r="E199" s="297" t="s">
        <v>322</v>
      </c>
      <c r="F199" s="316">
        <v>100</v>
      </c>
      <c r="H199" s="297" t="s">
        <v>312</v>
      </c>
      <c r="I199" s="307">
        <v>50</v>
      </c>
    </row>
    <row r="200" ht="16" customHeight="1" spans="1:9">
      <c r="A200" s="295" t="s">
        <v>301</v>
      </c>
      <c r="B200" s="73">
        <v>4714</v>
      </c>
      <c r="E200" s="302" t="s">
        <v>323</v>
      </c>
      <c r="F200" s="321">
        <v>63193</v>
      </c>
      <c r="H200" s="297" t="s">
        <v>314</v>
      </c>
      <c r="I200" s="307">
        <v>80</v>
      </c>
    </row>
    <row r="201" ht="16" customHeight="1" spans="1:9">
      <c r="A201" s="295" t="s">
        <v>324</v>
      </c>
      <c r="B201" s="73">
        <v>84</v>
      </c>
      <c r="E201" s="297" t="s">
        <v>325</v>
      </c>
      <c r="F201" s="316">
        <v>3500</v>
      </c>
      <c r="H201" s="297" t="s">
        <v>315</v>
      </c>
      <c r="I201" s="307">
        <v>563</v>
      </c>
    </row>
    <row r="202" ht="16" customHeight="1" spans="1:9">
      <c r="A202" s="291" t="s">
        <v>302</v>
      </c>
      <c r="B202" s="73">
        <v>21</v>
      </c>
      <c r="E202" s="297" t="s">
        <v>326</v>
      </c>
      <c r="F202" s="316">
        <v>13000</v>
      </c>
      <c r="H202" s="297" t="s">
        <v>316</v>
      </c>
      <c r="I202" s="307">
        <v>5</v>
      </c>
    </row>
    <row r="203" ht="16" customHeight="1" spans="1:9">
      <c r="A203" s="295" t="s">
        <v>327</v>
      </c>
      <c r="B203" s="73">
        <v>21</v>
      </c>
      <c r="E203" s="297" t="s">
        <v>328</v>
      </c>
      <c r="F203" s="316">
        <v>30601</v>
      </c>
      <c r="H203" s="297" t="s">
        <v>317</v>
      </c>
      <c r="I203" s="307">
        <v>20</v>
      </c>
    </row>
    <row r="204" ht="16" customHeight="1" spans="1:9">
      <c r="A204" s="291" t="s">
        <v>307</v>
      </c>
      <c r="B204" s="73">
        <v>418</v>
      </c>
      <c r="E204" s="297" t="s">
        <v>329</v>
      </c>
      <c r="F204" s="316">
        <v>12000</v>
      </c>
      <c r="H204" s="297" t="s">
        <v>318</v>
      </c>
      <c r="I204" s="307">
        <v>50</v>
      </c>
    </row>
    <row r="205" ht="16" customHeight="1" spans="1:9">
      <c r="A205" s="295" t="s">
        <v>330</v>
      </c>
      <c r="B205" s="73">
        <v>100</v>
      </c>
      <c r="E205" s="297" t="s">
        <v>331</v>
      </c>
      <c r="F205" s="316">
        <v>4092</v>
      </c>
      <c r="H205" s="302" t="s">
        <v>319</v>
      </c>
      <c r="I205" s="312">
        <v>1410</v>
      </c>
    </row>
    <row r="206" ht="16" customHeight="1" spans="1:9">
      <c r="A206" s="295" t="s">
        <v>308</v>
      </c>
      <c r="B206" s="73">
        <v>318</v>
      </c>
      <c r="E206" s="302" t="s">
        <v>332</v>
      </c>
      <c r="F206" s="321">
        <v>2200</v>
      </c>
      <c r="H206" s="297" t="s">
        <v>132</v>
      </c>
      <c r="I206" s="307">
        <v>1200</v>
      </c>
    </row>
    <row r="207" ht="16" customHeight="1" spans="1:9">
      <c r="A207" s="291" t="s">
        <v>333</v>
      </c>
      <c r="B207" s="73">
        <v>162430</v>
      </c>
      <c r="E207" s="297" t="s">
        <v>334</v>
      </c>
      <c r="F207" s="316">
        <v>200</v>
      </c>
      <c r="H207" s="297" t="s">
        <v>320</v>
      </c>
      <c r="I207" s="307">
        <v>10</v>
      </c>
    </row>
    <row r="208" ht="16" customHeight="1" spans="1:9">
      <c r="A208" s="291" t="s">
        <v>310</v>
      </c>
      <c r="B208" s="73">
        <v>4451</v>
      </c>
      <c r="E208" s="297" t="s">
        <v>335</v>
      </c>
      <c r="F208" s="316">
        <v>1800</v>
      </c>
      <c r="H208" s="297" t="s">
        <v>321</v>
      </c>
      <c r="I208" s="307">
        <v>100</v>
      </c>
    </row>
    <row r="209" ht="16" customHeight="1" spans="1:9">
      <c r="A209" s="295" t="s">
        <v>132</v>
      </c>
      <c r="B209" s="73">
        <v>3237</v>
      </c>
      <c r="E209" s="297" t="s">
        <v>336</v>
      </c>
      <c r="F209" s="316">
        <v>200</v>
      </c>
      <c r="H209" s="297" t="s">
        <v>322</v>
      </c>
      <c r="I209" s="307">
        <v>100</v>
      </c>
    </row>
    <row r="210" ht="16" customHeight="1" spans="1:9">
      <c r="A210" s="295" t="s">
        <v>133</v>
      </c>
      <c r="B210" s="73">
        <v>21</v>
      </c>
      <c r="E210" s="302" t="s">
        <v>337</v>
      </c>
      <c r="F210" s="321">
        <v>5200</v>
      </c>
      <c r="H210" s="302" t="s">
        <v>323</v>
      </c>
      <c r="I210" s="312">
        <v>63193</v>
      </c>
    </row>
    <row r="211" ht="16" customHeight="1" spans="1:9">
      <c r="A211" s="295" t="s">
        <v>144</v>
      </c>
      <c r="B211" s="73">
        <v>73</v>
      </c>
      <c r="E211" s="297" t="s">
        <v>338</v>
      </c>
      <c r="F211" s="316">
        <v>1500</v>
      </c>
      <c r="H211" s="297" t="s">
        <v>325</v>
      </c>
      <c r="I211" s="307">
        <v>3500</v>
      </c>
    </row>
    <row r="212" ht="16" customHeight="1" spans="1:9">
      <c r="A212" s="295" t="s">
        <v>311</v>
      </c>
      <c r="B212" s="73">
        <v>8</v>
      </c>
      <c r="E212" s="297" t="s">
        <v>339</v>
      </c>
      <c r="F212" s="316">
        <v>1000</v>
      </c>
      <c r="H212" s="297" t="s">
        <v>326</v>
      </c>
      <c r="I212" s="307">
        <v>13000</v>
      </c>
    </row>
    <row r="213" ht="16" customHeight="1" spans="1:9">
      <c r="A213" s="295" t="s">
        <v>312</v>
      </c>
      <c r="B213" s="73">
        <v>83</v>
      </c>
      <c r="E213" s="297" t="s">
        <v>340</v>
      </c>
      <c r="F213" s="316">
        <v>2000</v>
      </c>
      <c r="H213" s="297" t="s">
        <v>328</v>
      </c>
      <c r="I213" s="307">
        <v>30601</v>
      </c>
    </row>
    <row r="214" ht="16" customHeight="1" spans="1:9">
      <c r="A214" s="295" t="s">
        <v>314</v>
      </c>
      <c r="B214" s="73">
        <v>111</v>
      </c>
      <c r="E214" s="297" t="s">
        <v>341</v>
      </c>
      <c r="F214" s="316">
        <v>200</v>
      </c>
      <c r="H214" s="297" t="s">
        <v>329</v>
      </c>
      <c r="I214" s="307">
        <v>12000</v>
      </c>
    </row>
    <row r="215" ht="16" customHeight="1" spans="1:9">
      <c r="A215" s="295" t="s">
        <v>315</v>
      </c>
      <c r="B215" s="73">
        <v>435</v>
      </c>
      <c r="E215" s="297" t="s">
        <v>342</v>
      </c>
      <c r="F215" s="316">
        <v>500</v>
      </c>
      <c r="H215" s="297" t="s">
        <v>331</v>
      </c>
      <c r="I215" s="307">
        <v>4092</v>
      </c>
    </row>
    <row r="216" ht="16" customHeight="1" spans="1:9">
      <c r="A216" s="295" t="s">
        <v>316</v>
      </c>
      <c r="B216" s="73">
        <v>10</v>
      </c>
      <c r="E216" s="302" t="s">
        <v>343</v>
      </c>
      <c r="F216" s="321">
        <v>3000</v>
      </c>
      <c r="H216" s="302" t="s">
        <v>332</v>
      </c>
      <c r="I216" s="312">
        <v>2700</v>
      </c>
    </row>
    <row r="217" ht="16" customHeight="1" spans="1:9">
      <c r="A217" s="295" t="s">
        <v>317</v>
      </c>
      <c r="B217" s="73">
        <v>35</v>
      </c>
      <c r="E217" s="297" t="s">
        <v>344</v>
      </c>
      <c r="F217" s="316">
        <v>800</v>
      </c>
      <c r="H217" s="297" t="s">
        <v>334</v>
      </c>
      <c r="I217" s="307">
        <v>200</v>
      </c>
    </row>
    <row r="218" ht="16" customHeight="1" spans="1:9">
      <c r="A218" s="295" t="s">
        <v>318</v>
      </c>
      <c r="B218" s="73">
        <v>114</v>
      </c>
      <c r="E218" s="297" t="s">
        <v>345</v>
      </c>
      <c r="F218" s="316">
        <v>500</v>
      </c>
      <c r="H218" s="297" t="s">
        <v>335</v>
      </c>
      <c r="I218" s="307">
        <v>1800</v>
      </c>
    </row>
    <row r="219" ht="16" customHeight="1" spans="1:9">
      <c r="A219" s="295" t="s">
        <v>167</v>
      </c>
      <c r="B219" s="73">
        <v>68</v>
      </c>
      <c r="E219" s="297" t="s">
        <v>346</v>
      </c>
      <c r="F219" s="316">
        <v>200</v>
      </c>
      <c r="H219" s="297" t="s">
        <v>336</v>
      </c>
      <c r="I219" s="307">
        <v>200</v>
      </c>
    </row>
    <row r="220" ht="16" customHeight="1" spans="1:9">
      <c r="A220" s="295" t="s">
        <v>139</v>
      </c>
      <c r="B220" s="73">
        <v>48</v>
      </c>
      <c r="E220" s="297" t="s">
        <v>347</v>
      </c>
      <c r="F220" s="316">
        <v>1500</v>
      </c>
      <c r="H220" s="297" t="s">
        <v>348</v>
      </c>
      <c r="I220" s="307">
        <v>500</v>
      </c>
    </row>
    <row r="221" ht="16" customHeight="1" spans="1:9">
      <c r="A221" s="295" t="s">
        <v>349</v>
      </c>
      <c r="B221" s="73">
        <v>208</v>
      </c>
      <c r="E221" s="302" t="s">
        <v>350</v>
      </c>
      <c r="F221" s="321">
        <v>3273</v>
      </c>
      <c r="H221" s="302" t="s">
        <v>337</v>
      </c>
      <c r="I221" s="312">
        <v>7200</v>
      </c>
    </row>
    <row r="222" ht="16" customHeight="1" spans="1:9">
      <c r="A222" s="291" t="s">
        <v>319</v>
      </c>
      <c r="B222" s="73">
        <v>2082</v>
      </c>
      <c r="E222" s="297" t="s">
        <v>351</v>
      </c>
      <c r="F222" s="316">
        <v>200</v>
      </c>
      <c r="H222" s="297" t="s">
        <v>338</v>
      </c>
      <c r="I222" s="307">
        <v>1500</v>
      </c>
    </row>
    <row r="223" ht="16" customHeight="1" spans="1:9">
      <c r="A223" s="295" t="s">
        <v>132</v>
      </c>
      <c r="B223" s="73">
        <v>1078</v>
      </c>
      <c r="E223" s="297" t="s">
        <v>352</v>
      </c>
      <c r="F223" s="316">
        <v>1673</v>
      </c>
      <c r="H223" s="297" t="s">
        <v>339</v>
      </c>
      <c r="I223" s="307">
        <v>1000</v>
      </c>
    </row>
    <row r="224" ht="16" customHeight="1" spans="1:9">
      <c r="A224" s="295" t="s">
        <v>133</v>
      </c>
      <c r="B224" s="73">
        <v>57</v>
      </c>
      <c r="E224" s="297" t="s">
        <v>353</v>
      </c>
      <c r="F224" s="316">
        <v>100</v>
      </c>
      <c r="H224" s="297" t="s">
        <v>340</v>
      </c>
      <c r="I224" s="307">
        <v>4000</v>
      </c>
    </row>
    <row r="225" ht="16" customHeight="1" spans="1:9">
      <c r="A225" s="295" t="s">
        <v>320</v>
      </c>
      <c r="B225" s="73">
        <v>11</v>
      </c>
      <c r="E225" s="297" t="s">
        <v>354</v>
      </c>
      <c r="F225" s="316">
        <v>1000</v>
      </c>
      <c r="H225" s="297" t="s">
        <v>341</v>
      </c>
      <c r="I225" s="307">
        <v>200</v>
      </c>
    </row>
    <row r="226" ht="16" customHeight="1" spans="1:9">
      <c r="A226" s="295" t="s">
        <v>321</v>
      </c>
      <c r="B226" s="73">
        <v>60</v>
      </c>
      <c r="E226" s="297" t="s">
        <v>355</v>
      </c>
      <c r="F226" s="316">
        <v>300</v>
      </c>
      <c r="H226" s="297" t="s">
        <v>342</v>
      </c>
      <c r="I226" s="307">
        <v>500</v>
      </c>
    </row>
    <row r="227" ht="16" customHeight="1" spans="1:9">
      <c r="A227" s="295" t="s">
        <v>322</v>
      </c>
      <c r="B227" s="73">
        <v>60</v>
      </c>
      <c r="E227" s="302" t="s">
        <v>356</v>
      </c>
      <c r="F227" s="321">
        <v>2480</v>
      </c>
      <c r="H227" s="302" t="s">
        <v>343</v>
      </c>
      <c r="I227" s="312">
        <v>6388</v>
      </c>
    </row>
    <row r="228" ht="16" customHeight="1" spans="1:9">
      <c r="A228" s="295" t="s">
        <v>357</v>
      </c>
      <c r="B228" s="73">
        <v>816</v>
      </c>
      <c r="E228" s="297" t="s">
        <v>358</v>
      </c>
      <c r="F228" s="316">
        <v>1000</v>
      </c>
      <c r="H228" s="297" t="s">
        <v>344</v>
      </c>
      <c r="I228" s="307">
        <v>800</v>
      </c>
    </row>
    <row r="229" ht="16" customHeight="1" spans="1:9">
      <c r="A229" s="291" t="s">
        <v>323</v>
      </c>
      <c r="B229" s="73">
        <v>91638</v>
      </c>
      <c r="E229" s="297" t="s">
        <v>359</v>
      </c>
      <c r="F229" s="316">
        <v>200</v>
      </c>
      <c r="H229" s="297" t="s">
        <v>345</v>
      </c>
      <c r="I229" s="307">
        <v>500</v>
      </c>
    </row>
    <row r="230" ht="16" customHeight="1" spans="1:9">
      <c r="A230" s="295" t="s">
        <v>325</v>
      </c>
      <c r="B230" s="73">
        <v>2199</v>
      </c>
      <c r="E230" s="297" t="s">
        <v>360</v>
      </c>
      <c r="F230" s="316">
        <v>180</v>
      </c>
      <c r="H230" s="297" t="s">
        <v>346</v>
      </c>
      <c r="I230" s="307">
        <v>200</v>
      </c>
    </row>
    <row r="231" ht="16" customHeight="1" spans="1:9">
      <c r="A231" s="295" t="s">
        <v>326</v>
      </c>
      <c r="B231" s="73">
        <v>24077</v>
      </c>
      <c r="E231" s="297" t="s">
        <v>361</v>
      </c>
      <c r="F231" s="316">
        <v>500</v>
      </c>
      <c r="H231" s="297" t="s">
        <v>347</v>
      </c>
      <c r="I231" s="307">
        <v>1900</v>
      </c>
    </row>
    <row r="232" ht="16" customHeight="1" spans="1:9">
      <c r="A232" s="295" t="s">
        <v>328</v>
      </c>
      <c r="B232" s="73">
        <v>27670</v>
      </c>
      <c r="E232" s="297" t="s">
        <v>362</v>
      </c>
      <c r="F232" s="316">
        <v>600</v>
      </c>
      <c r="H232" s="297" t="s">
        <v>363</v>
      </c>
      <c r="I232" s="307">
        <v>2988</v>
      </c>
    </row>
    <row r="233" ht="16" customHeight="1" spans="1:9">
      <c r="A233" s="295" t="s">
        <v>329</v>
      </c>
      <c r="B233" s="73">
        <v>18637</v>
      </c>
      <c r="E233" s="302" t="s">
        <v>364</v>
      </c>
      <c r="F233" s="321">
        <v>3</v>
      </c>
      <c r="H233" s="302" t="s">
        <v>350</v>
      </c>
      <c r="I233" s="312">
        <v>4635</v>
      </c>
    </row>
    <row r="234" ht="16" customHeight="1" spans="1:9">
      <c r="A234" s="295" t="s">
        <v>331</v>
      </c>
      <c r="B234" s="73">
        <v>19055</v>
      </c>
      <c r="E234" s="297" t="s">
        <v>133</v>
      </c>
      <c r="F234" s="316">
        <v>3</v>
      </c>
      <c r="H234" s="297" t="s">
        <v>351</v>
      </c>
      <c r="I234" s="307">
        <v>200</v>
      </c>
    </row>
    <row r="235" ht="16" customHeight="1" spans="1:9">
      <c r="A235" s="291" t="s">
        <v>332</v>
      </c>
      <c r="B235" s="73">
        <v>3977</v>
      </c>
      <c r="E235" s="302" t="s">
        <v>365</v>
      </c>
      <c r="F235" s="321">
        <v>21335</v>
      </c>
      <c r="H235" s="297" t="s">
        <v>352</v>
      </c>
      <c r="I235" s="307">
        <v>1673</v>
      </c>
    </row>
    <row r="236" ht="16" customHeight="1" spans="1:9">
      <c r="A236" s="295" t="s">
        <v>335</v>
      </c>
      <c r="B236" s="73">
        <v>3960</v>
      </c>
      <c r="E236" s="297" t="s">
        <v>366</v>
      </c>
      <c r="F236" s="316">
        <v>15078</v>
      </c>
      <c r="H236" s="297" t="s">
        <v>353</v>
      </c>
      <c r="I236" s="307">
        <v>100</v>
      </c>
    </row>
    <row r="237" ht="16" customHeight="1" spans="1:9">
      <c r="A237" s="295" t="s">
        <v>348</v>
      </c>
      <c r="B237" s="73">
        <v>17</v>
      </c>
      <c r="E237" s="297" t="s">
        <v>367</v>
      </c>
      <c r="F237" s="316">
        <v>6257</v>
      </c>
      <c r="H237" s="297" t="s">
        <v>354</v>
      </c>
      <c r="I237" s="307">
        <v>1000</v>
      </c>
    </row>
    <row r="238" ht="16" customHeight="1" spans="1:9">
      <c r="A238" s="291" t="s">
        <v>337</v>
      </c>
      <c r="B238" s="73">
        <v>2739</v>
      </c>
      <c r="E238" s="302" t="s">
        <v>368</v>
      </c>
      <c r="F238" s="321">
        <v>180</v>
      </c>
      <c r="H238" s="297" t="s">
        <v>355</v>
      </c>
      <c r="I238" s="307">
        <v>300</v>
      </c>
    </row>
    <row r="239" ht="16" customHeight="1" spans="1:9">
      <c r="A239" s="295" t="s">
        <v>338</v>
      </c>
      <c r="B239" s="73">
        <v>1085</v>
      </c>
      <c r="E239" s="297" t="s">
        <v>369</v>
      </c>
      <c r="F239" s="316">
        <v>100</v>
      </c>
      <c r="H239" s="297" t="s">
        <v>370</v>
      </c>
      <c r="I239" s="307">
        <v>1362</v>
      </c>
    </row>
    <row r="240" ht="16" customHeight="1" spans="1:9">
      <c r="A240" s="295" t="s">
        <v>339</v>
      </c>
      <c r="B240" s="73">
        <v>56</v>
      </c>
      <c r="E240" s="297" t="s">
        <v>371</v>
      </c>
      <c r="F240" s="316">
        <v>80</v>
      </c>
      <c r="H240" s="302" t="s">
        <v>356</v>
      </c>
      <c r="I240" s="312">
        <v>5116</v>
      </c>
    </row>
    <row r="241" ht="16" customHeight="1" spans="1:9">
      <c r="A241" s="295" t="s">
        <v>341</v>
      </c>
      <c r="B241" s="73">
        <v>1254</v>
      </c>
      <c r="E241" s="302" t="s">
        <v>372</v>
      </c>
      <c r="F241" s="321">
        <v>4000</v>
      </c>
      <c r="H241" s="297" t="s">
        <v>358</v>
      </c>
      <c r="I241" s="307">
        <v>1304</v>
      </c>
    </row>
    <row r="242" ht="16" customHeight="1" spans="1:9">
      <c r="A242" s="295" t="s">
        <v>373</v>
      </c>
      <c r="B242" s="73">
        <v>344</v>
      </c>
      <c r="E242" s="297" t="s">
        <v>374</v>
      </c>
      <c r="F242" s="316">
        <v>1500</v>
      </c>
      <c r="H242" s="297" t="s">
        <v>359</v>
      </c>
      <c r="I242" s="307">
        <v>200</v>
      </c>
    </row>
    <row r="243" ht="16" customHeight="1" spans="1:9">
      <c r="A243" s="291" t="s">
        <v>343</v>
      </c>
      <c r="B243" s="73">
        <v>5712</v>
      </c>
      <c r="E243" s="297" t="s">
        <v>375</v>
      </c>
      <c r="F243" s="316">
        <v>2500</v>
      </c>
      <c r="H243" s="297" t="s">
        <v>360</v>
      </c>
      <c r="I243" s="307">
        <v>180</v>
      </c>
    </row>
    <row r="244" ht="16" customHeight="1" spans="1:9">
      <c r="A244" s="295" t="s">
        <v>344</v>
      </c>
      <c r="B244" s="73">
        <v>1401</v>
      </c>
      <c r="E244" s="302" t="s">
        <v>376</v>
      </c>
      <c r="F244" s="321">
        <v>440</v>
      </c>
      <c r="H244" s="297" t="s">
        <v>361</v>
      </c>
      <c r="I244" s="307">
        <v>1825</v>
      </c>
    </row>
    <row r="245" ht="16" customHeight="1" spans="1:9">
      <c r="A245" s="295" t="s">
        <v>345</v>
      </c>
      <c r="B245" s="73">
        <v>942</v>
      </c>
      <c r="E245" s="297" t="s">
        <v>377</v>
      </c>
      <c r="F245" s="316">
        <v>40</v>
      </c>
      <c r="H245" s="297" t="s">
        <v>362</v>
      </c>
      <c r="I245" s="307">
        <v>1607</v>
      </c>
    </row>
    <row r="246" ht="16" customHeight="1" spans="1:9">
      <c r="A246" s="295" t="s">
        <v>346</v>
      </c>
      <c r="B246" s="73">
        <v>621</v>
      </c>
      <c r="E246" s="297" t="s">
        <v>378</v>
      </c>
      <c r="F246" s="316">
        <v>400</v>
      </c>
      <c r="H246" s="302" t="s">
        <v>364</v>
      </c>
      <c r="I246" s="312">
        <v>3</v>
      </c>
    </row>
    <row r="247" ht="16" customHeight="1" spans="1:9">
      <c r="A247" s="295" t="s">
        <v>347</v>
      </c>
      <c r="B247" s="73">
        <v>2748</v>
      </c>
      <c r="E247" s="322" t="s">
        <v>379</v>
      </c>
      <c r="F247" s="321">
        <v>530</v>
      </c>
      <c r="H247" s="297" t="s">
        <v>133</v>
      </c>
      <c r="I247" s="307">
        <v>3</v>
      </c>
    </row>
    <row r="248" ht="16" customHeight="1" spans="1:9">
      <c r="A248" s="291" t="s">
        <v>350</v>
      </c>
      <c r="B248" s="73">
        <v>5122</v>
      </c>
      <c r="E248" s="297" t="s">
        <v>132</v>
      </c>
      <c r="F248" s="316">
        <v>200</v>
      </c>
      <c r="H248" s="302" t="s">
        <v>365</v>
      </c>
      <c r="I248" s="312">
        <v>33064</v>
      </c>
    </row>
    <row r="249" ht="16" customHeight="1" spans="1:9">
      <c r="A249" s="295" t="s">
        <v>351</v>
      </c>
      <c r="B249" s="73">
        <v>358</v>
      </c>
      <c r="E249" s="297" t="s">
        <v>380</v>
      </c>
      <c r="F249" s="316">
        <v>250</v>
      </c>
      <c r="H249" s="297" t="s">
        <v>366</v>
      </c>
      <c r="I249" s="307">
        <v>16153</v>
      </c>
    </row>
    <row r="250" ht="16" customHeight="1" spans="1:9">
      <c r="A250" s="295" t="s">
        <v>352</v>
      </c>
      <c r="B250" s="73">
        <v>877</v>
      </c>
      <c r="E250" s="297" t="s">
        <v>139</v>
      </c>
      <c r="F250" s="316">
        <v>80</v>
      </c>
      <c r="H250" s="297" t="s">
        <v>367</v>
      </c>
      <c r="I250" s="307">
        <v>16911</v>
      </c>
    </row>
    <row r="251" ht="16" customHeight="1" spans="1:9">
      <c r="A251" s="295" t="s">
        <v>353</v>
      </c>
      <c r="B251" s="73">
        <v>316</v>
      </c>
      <c r="E251" s="314" t="s">
        <v>381</v>
      </c>
      <c r="F251" s="320">
        <v>107074</v>
      </c>
      <c r="H251" s="302" t="s">
        <v>368</v>
      </c>
      <c r="I251" s="312">
        <v>180</v>
      </c>
    </row>
    <row r="252" ht="16" customHeight="1" spans="1:9">
      <c r="A252" s="295" t="s">
        <v>354</v>
      </c>
      <c r="B252" s="73">
        <v>2637</v>
      </c>
      <c r="E252" s="302" t="s">
        <v>382</v>
      </c>
      <c r="F252" s="321">
        <v>2750</v>
      </c>
      <c r="H252" s="297" t="s">
        <v>369</v>
      </c>
      <c r="I252" s="307">
        <v>100</v>
      </c>
    </row>
    <row r="253" ht="16" customHeight="1" spans="1:9">
      <c r="A253" s="295" t="s">
        <v>355</v>
      </c>
      <c r="B253" s="73">
        <v>615</v>
      </c>
      <c r="E253" s="297" t="s">
        <v>132</v>
      </c>
      <c r="F253" s="316">
        <v>2200</v>
      </c>
      <c r="H253" s="297" t="s">
        <v>371</v>
      </c>
      <c r="I253" s="307">
        <v>80</v>
      </c>
    </row>
    <row r="254" ht="16" customHeight="1" spans="1:9">
      <c r="A254" s="295" t="s">
        <v>370</v>
      </c>
      <c r="B254" s="73">
        <v>319</v>
      </c>
      <c r="E254" s="297" t="s">
        <v>133</v>
      </c>
      <c r="F254" s="316">
        <v>50</v>
      </c>
      <c r="H254" s="302" t="s">
        <v>372</v>
      </c>
      <c r="I254" s="312">
        <v>4000</v>
      </c>
    </row>
    <row r="255" ht="16" customHeight="1" spans="1:9">
      <c r="A255" s="291" t="s">
        <v>356</v>
      </c>
      <c r="B255" s="73">
        <v>6816</v>
      </c>
      <c r="E255" s="297" t="s">
        <v>383</v>
      </c>
      <c r="F255" s="316">
        <v>500</v>
      </c>
      <c r="H255" s="297" t="s">
        <v>374</v>
      </c>
      <c r="I255" s="307">
        <v>1500</v>
      </c>
    </row>
    <row r="256" ht="16" customHeight="1" spans="1:9">
      <c r="A256" s="295" t="s">
        <v>132</v>
      </c>
      <c r="B256" s="73">
        <v>303</v>
      </c>
      <c r="E256" s="302" t="s">
        <v>384</v>
      </c>
      <c r="F256" s="321">
        <v>4780</v>
      </c>
      <c r="H256" s="297" t="s">
        <v>375</v>
      </c>
      <c r="I256" s="307">
        <v>2500</v>
      </c>
    </row>
    <row r="257" ht="16" customHeight="1" spans="1:9">
      <c r="A257" s="295" t="s">
        <v>358</v>
      </c>
      <c r="B257" s="73">
        <v>2002</v>
      </c>
      <c r="E257" s="297" t="s">
        <v>385</v>
      </c>
      <c r="F257" s="316">
        <v>4000</v>
      </c>
      <c r="H257" s="302" t="s">
        <v>376</v>
      </c>
      <c r="I257" s="312">
        <v>440</v>
      </c>
    </row>
    <row r="258" ht="16" customHeight="1" spans="1:9">
      <c r="A258" s="295" t="s">
        <v>359</v>
      </c>
      <c r="B258" s="73">
        <v>235</v>
      </c>
      <c r="E258" s="297" t="s">
        <v>386</v>
      </c>
      <c r="F258" s="316">
        <v>480</v>
      </c>
      <c r="H258" s="297" t="s">
        <v>377</v>
      </c>
      <c r="I258" s="307">
        <v>40</v>
      </c>
    </row>
    <row r="259" ht="16" customHeight="1" spans="1:9">
      <c r="A259" s="295" t="s">
        <v>360</v>
      </c>
      <c r="B259" s="73">
        <v>58</v>
      </c>
      <c r="E259" s="297" t="s">
        <v>387</v>
      </c>
      <c r="F259" s="316">
        <v>100</v>
      </c>
      <c r="H259" s="297" t="s">
        <v>378</v>
      </c>
      <c r="I259" s="307">
        <v>400</v>
      </c>
    </row>
    <row r="260" ht="16" customHeight="1" spans="1:9">
      <c r="A260" s="295" t="s">
        <v>361</v>
      </c>
      <c r="B260" s="73">
        <v>2439</v>
      </c>
      <c r="E260" s="297" t="s">
        <v>388</v>
      </c>
      <c r="F260" s="316">
        <v>100</v>
      </c>
      <c r="H260" s="322" t="s">
        <v>379</v>
      </c>
      <c r="I260" s="312">
        <v>3903</v>
      </c>
    </row>
    <row r="261" ht="16" customHeight="1" spans="1:9">
      <c r="A261" s="295" t="s">
        <v>362</v>
      </c>
      <c r="B261" s="73">
        <v>1779</v>
      </c>
      <c r="E261" s="297" t="s">
        <v>389</v>
      </c>
      <c r="F261" s="316">
        <v>50</v>
      </c>
      <c r="H261" s="297" t="s">
        <v>132</v>
      </c>
      <c r="I261" s="307">
        <v>200</v>
      </c>
    </row>
    <row r="262" ht="16" customHeight="1" spans="1:9">
      <c r="A262" s="291" t="s">
        <v>364</v>
      </c>
      <c r="B262" s="73">
        <v>3</v>
      </c>
      <c r="E262" s="297" t="s">
        <v>390</v>
      </c>
      <c r="F262" s="316">
        <v>50</v>
      </c>
      <c r="H262" s="297" t="s">
        <v>380</v>
      </c>
      <c r="I262" s="307">
        <v>250</v>
      </c>
    </row>
    <row r="263" ht="16" customHeight="1" spans="1:9">
      <c r="A263" s="295" t="s">
        <v>133</v>
      </c>
      <c r="B263" s="73">
        <v>3</v>
      </c>
      <c r="E263" s="302" t="s">
        <v>391</v>
      </c>
      <c r="F263" s="321">
        <v>1350</v>
      </c>
      <c r="H263" s="297" t="s">
        <v>139</v>
      </c>
      <c r="I263" s="307">
        <v>80</v>
      </c>
    </row>
    <row r="264" ht="16" customHeight="1" spans="1:9">
      <c r="A264" s="291" t="s">
        <v>365</v>
      </c>
      <c r="B264" s="73">
        <v>32761</v>
      </c>
      <c r="E264" s="297" t="s">
        <v>392</v>
      </c>
      <c r="F264" s="316">
        <v>800</v>
      </c>
      <c r="H264" s="297" t="s">
        <v>393</v>
      </c>
      <c r="I264" s="307">
        <v>3373</v>
      </c>
    </row>
    <row r="265" ht="16" customHeight="1" spans="1:9">
      <c r="A265" s="295" t="s">
        <v>366</v>
      </c>
      <c r="B265" s="73">
        <v>13750</v>
      </c>
      <c r="E265" s="297" t="s">
        <v>394</v>
      </c>
      <c r="F265" s="316">
        <v>50</v>
      </c>
      <c r="H265" s="302" t="s">
        <v>395</v>
      </c>
      <c r="I265" s="312">
        <v>371</v>
      </c>
    </row>
    <row r="266" ht="16" customHeight="1" spans="1:9">
      <c r="A266" s="295" t="s">
        <v>367</v>
      </c>
      <c r="B266" s="73">
        <v>19011</v>
      </c>
      <c r="E266" s="297" t="s">
        <v>396</v>
      </c>
      <c r="F266" s="316">
        <v>500</v>
      </c>
      <c r="H266" s="314" t="s">
        <v>381</v>
      </c>
      <c r="I266" s="319">
        <v>160500</v>
      </c>
    </row>
    <row r="267" ht="16" customHeight="1" spans="1:9">
      <c r="A267" s="291" t="s">
        <v>368</v>
      </c>
      <c r="B267" s="73">
        <v>210</v>
      </c>
      <c r="E267" s="302" t="s">
        <v>397</v>
      </c>
      <c r="F267" s="321">
        <v>9900</v>
      </c>
      <c r="H267" s="302" t="s">
        <v>382</v>
      </c>
      <c r="I267" s="312">
        <v>2750</v>
      </c>
    </row>
    <row r="268" ht="16" customHeight="1" spans="1:9">
      <c r="A268" s="295" t="s">
        <v>371</v>
      </c>
      <c r="B268" s="73">
        <v>210</v>
      </c>
      <c r="E268" s="297" t="s">
        <v>398</v>
      </c>
      <c r="F268" s="316">
        <v>2500</v>
      </c>
      <c r="H268" s="297" t="s">
        <v>132</v>
      </c>
      <c r="I268" s="307">
        <v>2200</v>
      </c>
    </row>
    <row r="269" ht="16" customHeight="1" spans="1:9">
      <c r="A269" s="291" t="s">
        <v>372</v>
      </c>
      <c r="B269" s="73">
        <v>4322</v>
      </c>
      <c r="E269" s="297" t="s">
        <v>399</v>
      </c>
      <c r="F269" s="316">
        <v>20</v>
      </c>
      <c r="H269" s="297" t="s">
        <v>133</v>
      </c>
      <c r="I269" s="307">
        <v>50</v>
      </c>
    </row>
    <row r="270" ht="16" customHeight="1" spans="1:9">
      <c r="A270" s="295" t="s">
        <v>374</v>
      </c>
      <c r="B270" s="73">
        <v>44</v>
      </c>
      <c r="E270" s="297" t="s">
        <v>400</v>
      </c>
      <c r="F270" s="316">
        <v>1000</v>
      </c>
      <c r="H270" s="297" t="s">
        <v>383</v>
      </c>
      <c r="I270" s="307">
        <v>500</v>
      </c>
    </row>
    <row r="271" ht="16" customHeight="1" spans="1:9">
      <c r="A271" s="295" t="s">
        <v>375</v>
      </c>
      <c r="B271" s="73">
        <v>4278</v>
      </c>
      <c r="E271" s="297" t="s">
        <v>401</v>
      </c>
      <c r="F271" s="316">
        <v>2000</v>
      </c>
      <c r="H271" s="302" t="s">
        <v>384</v>
      </c>
      <c r="I271" s="312">
        <v>6200</v>
      </c>
    </row>
    <row r="272" ht="16" customHeight="1" spans="1:9">
      <c r="A272" s="291" t="s">
        <v>376</v>
      </c>
      <c r="B272" s="73">
        <v>288</v>
      </c>
      <c r="E272" s="297" t="s">
        <v>402</v>
      </c>
      <c r="F272" s="316">
        <v>3000</v>
      </c>
      <c r="H272" s="297" t="s">
        <v>385</v>
      </c>
      <c r="I272" s="307">
        <v>5420</v>
      </c>
    </row>
    <row r="273" ht="16" customHeight="1" spans="1:9">
      <c r="A273" s="295" t="s">
        <v>377</v>
      </c>
      <c r="B273" s="73">
        <v>164</v>
      </c>
      <c r="E273" s="297" t="s">
        <v>403</v>
      </c>
      <c r="F273" s="316">
        <v>1200</v>
      </c>
      <c r="H273" s="297" t="s">
        <v>386</v>
      </c>
      <c r="I273" s="307">
        <v>480</v>
      </c>
    </row>
    <row r="274" ht="16" customHeight="1" spans="1:9">
      <c r="A274" s="295" t="s">
        <v>378</v>
      </c>
      <c r="B274" s="73">
        <v>124</v>
      </c>
      <c r="E274" s="297" t="s">
        <v>404</v>
      </c>
      <c r="F274" s="316">
        <v>180</v>
      </c>
      <c r="H274" s="297" t="s">
        <v>387</v>
      </c>
      <c r="I274" s="307">
        <v>100</v>
      </c>
    </row>
    <row r="275" ht="16" customHeight="1" spans="1:9">
      <c r="A275" s="291" t="s">
        <v>405</v>
      </c>
      <c r="B275" s="73">
        <v>271</v>
      </c>
      <c r="E275" s="302" t="s">
        <v>406</v>
      </c>
      <c r="F275" s="321">
        <v>250</v>
      </c>
      <c r="H275" s="297" t="s">
        <v>388</v>
      </c>
      <c r="I275" s="307">
        <v>100</v>
      </c>
    </row>
    <row r="276" ht="16" customHeight="1" spans="1:9">
      <c r="A276" s="295" t="s">
        <v>407</v>
      </c>
      <c r="B276" s="73">
        <v>1</v>
      </c>
      <c r="E276" s="297" t="s">
        <v>408</v>
      </c>
      <c r="F276" s="316">
        <v>250</v>
      </c>
      <c r="H276" s="297" t="s">
        <v>389</v>
      </c>
      <c r="I276" s="307">
        <v>50</v>
      </c>
    </row>
    <row r="277" ht="16" customHeight="1" spans="1:9">
      <c r="A277" s="295" t="s">
        <v>409</v>
      </c>
      <c r="B277" s="73">
        <v>270</v>
      </c>
      <c r="E277" s="302" t="s">
        <v>410</v>
      </c>
      <c r="F277" s="321">
        <v>7525</v>
      </c>
      <c r="H277" s="297" t="s">
        <v>390</v>
      </c>
      <c r="I277" s="307">
        <v>50</v>
      </c>
    </row>
    <row r="278" ht="16" customHeight="1" spans="1:9">
      <c r="A278" s="291" t="s">
        <v>379</v>
      </c>
      <c r="B278" s="73">
        <v>701</v>
      </c>
      <c r="E278" s="297" t="s">
        <v>411</v>
      </c>
      <c r="F278" s="316">
        <v>110</v>
      </c>
      <c r="H278" s="302" t="s">
        <v>391</v>
      </c>
      <c r="I278" s="312">
        <v>1350</v>
      </c>
    </row>
    <row r="279" ht="16" customHeight="1" spans="1:9">
      <c r="A279" s="295" t="s">
        <v>132</v>
      </c>
      <c r="B279" s="73">
        <v>362</v>
      </c>
      <c r="E279" s="297" t="s">
        <v>412</v>
      </c>
      <c r="F279" s="316">
        <v>7415</v>
      </c>
      <c r="H279" s="297" t="s">
        <v>392</v>
      </c>
      <c r="I279" s="307">
        <v>800</v>
      </c>
    </row>
    <row r="280" ht="16" customHeight="1" spans="1:9">
      <c r="A280" s="295" t="s">
        <v>380</v>
      </c>
      <c r="B280" s="73">
        <v>58</v>
      </c>
      <c r="E280" s="302" t="s">
        <v>413</v>
      </c>
      <c r="F280" s="321">
        <v>23500</v>
      </c>
      <c r="H280" s="297" t="s">
        <v>394</v>
      </c>
      <c r="I280" s="307">
        <v>50</v>
      </c>
    </row>
    <row r="281" ht="16" customHeight="1" spans="1:9">
      <c r="A281" s="295" t="s">
        <v>139</v>
      </c>
      <c r="B281" s="73">
        <v>166</v>
      </c>
      <c r="E281" s="297" t="s">
        <v>414</v>
      </c>
      <c r="F281" s="316">
        <v>6000</v>
      </c>
      <c r="H281" s="297" t="s">
        <v>396</v>
      </c>
      <c r="I281" s="307">
        <v>500</v>
      </c>
    </row>
    <row r="282" ht="16" customHeight="1" spans="1:9">
      <c r="A282" s="295" t="s">
        <v>393</v>
      </c>
      <c r="B282" s="73">
        <v>115</v>
      </c>
      <c r="E282" s="297" t="s">
        <v>415</v>
      </c>
      <c r="F282" s="316">
        <v>17500</v>
      </c>
      <c r="H282" s="302" t="s">
        <v>397</v>
      </c>
      <c r="I282" s="312">
        <v>34031</v>
      </c>
    </row>
    <row r="283" ht="16" customHeight="1" spans="1:9">
      <c r="A283" s="291" t="s">
        <v>395</v>
      </c>
      <c r="B283" s="73">
        <v>1337</v>
      </c>
      <c r="E283" s="302" t="s">
        <v>416</v>
      </c>
      <c r="F283" s="321">
        <v>50999</v>
      </c>
      <c r="H283" s="297" t="s">
        <v>398</v>
      </c>
      <c r="I283" s="307">
        <v>2500</v>
      </c>
    </row>
    <row r="284" ht="16" customHeight="1" spans="1:9">
      <c r="A284" s="295" t="s">
        <v>417</v>
      </c>
      <c r="B284" s="73">
        <v>1337</v>
      </c>
      <c r="E284" s="297" t="s">
        <v>418</v>
      </c>
      <c r="F284" s="316">
        <v>50999</v>
      </c>
      <c r="H284" s="297" t="s">
        <v>399</v>
      </c>
      <c r="I284" s="307">
        <v>20</v>
      </c>
    </row>
    <row r="285" ht="16" customHeight="1" spans="1:9">
      <c r="A285" s="291" t="s">
        <v>419</v>
      </c>
      <c r="B285" s="73">
        <v>131152</v>
      </c>
      <c r="E285" s="302" t="s">
        <v>420</v>
      </c>
      <c r="F285" s="321">
        <v>5000</v>
      </c>
      <c r="H285" s="297" t="s">
        <v>400</v>
      </c>
      <c r="I285" s="307">
        <v>1000</v>
      </c>
    </row>
    <row r="286" ht="16" customHeight="1" spans="1:9">
      <c r="A286" s="291" t="s">
        <v>382</v>
      </c>
      <c r="B286" s="73">
        <v>2781</v>
      </c>
      <c r="E286" s="297" t="s">
        <v>421</v>
      </c>
      <c r="F286" s="316">
        <v>5000</v>
      </c>
      <c r="H286" s="297" t="s">
        <v>422</v>
      </c>
      <c r="I286" s="307">
        <v>17500</v>
      </c>
    </row>
    <row r="287" ht="16" customHeight="1" spans="1:9">
      <c r="A287" s="295" t="s">
        <v>132</v>
      </c>
      <c r="B287" s="73">
        <v>2612</v>
      </c>
      <c r="E287" s="302" t="s">
        <v>423</v>
      </c>
      <c r="F287" s="321">
        <v>500</v>
      </c>
      <c r="H287" s="297" t="s">
        <v>401</v>
      </c>
      <c r="I287" s="307">
        <v>2000</v>
      </c>
    </row>
    <row r="288" ht="16" customHeight="1" spans="1:9">
      <c r="A288" s="295" t="s">
        <v>133</v>
      </c>
      <c r="B288" s="73">
        <v>16</v>
      </c>
      <c r="E288" s="297" t="s">
        <v>424</v>
      </c>
      <c r="F288" s="316">
        <v>500</v>
      </c>
      <c r="H288" s="297" t="s">
        <v>402</v>
      </c>
      <c r="I288" s="307">
        <v>9631</v>
      </c>
    </row>
    <row r="289" ht="16" customHeight="1" spans="1:9">
      <c r="A289" s="295" t="s">
        <v>383</v>
      </c>
      <c r="B289" s="73">
        <v>153</v>
      </c>
      <c r="E289" s="302" t="s">
        <v>425</v>
      </c>
      <c r="F289" s="321">
        <v>470</v>
      </c>
      <c r="H289" s="297" t="s">
        <v>403</v>
      </c>
      <c r="I289" s="307">
        <v>1200</v>
      </c>
    </row>
    <row r="290" ht="16" customHeight="1" spans="1:9">
      <c r="A290" s="291" t="s">
        <v>384</v>
      </c>
      <c r="B290" s="73">
        <v>18294</v>
      </c>
      <c r="E290" s="297" t="s">
        <v>132</v>
      </c>
      <c r="F290" s="316">
        <v>70</v>
      </c>
      <c r="H290" s="297" t="s">
        <v>404</v>
      </c>
      <c r="I290" s="307">
        <v>180</v>
      </c>
    </row>
    <row r="291" ht="16" customHeight="1" spans="1:9">
      <c r="A291" s="295" t="s">
        <v>385</v>
      </c>
      <c r="B291" s="73">
        <v>15109</v>
      </c>
      <c r="E291" s="297" t="s">
        <v>426</v>
      </c>
      <c r="F291" s="316">
        <v>50</v>
      </c>
      <c r="H291" s="302" t="s">
        <v>406</v>
      </c>
      <c r="I291" s="312">
        <v>250</v>
      </c>
    </row>
    <row r="292" ht="16" customHeight="1" spans="1:9">
      <c r="A292" s="295" t="s">
        <v>387</v>
      </c>
      <c r="B292" s="73">
        <v>130</v>
      </c>
      <c r="E292" s="297" t="s">
        <v>427</v>
      </c>
      <c r="F292" s="316">
        <v>350</v>
      </c>
      <c r="H292" s="297" t="s">
        <v>408</v>
      </c>
      <c r="I292" s="307">
        <v>250</v>
      </c>
    </row>
    <row r="293" ht="16" customHeight="1" spans="1:9">
      <c r="A293" s="295" t="s">
        <v>388</v>
      </c>
      <c r="B293" s="73">
        <v>183</v>
      </c>
      <c r="E293" s="302" t="s">
        <v>428</v>
      </c>
      <c r="F293" s="321">
        <v>50</v>
      </c>
      <c r="H293" s="302" t="s">
        <v>410</v>
      </c>
      <c r="I293" s="312">
        <v>9371</v>
      </c>
    </row>
    <row r="294" ht="16" customHeight="1" spans="1:9">
      <c r="A294" s="295" t="s">
        <v>389</v>
      </c>
      <c r="B294" s="73">
        <v>2792</v>
      </c>
      <c r="E294" s="297" t="s">
        <v>429</v>
      </c>
      <c r="F294" s="316">
        <v>50</v>
      </c>
      <c r="H294" s="297" t="s">
        <v>411</v>
      </c>
      <c r="I294" s="307">
        <v>110</v>
      </c>
    </row>
    <row r="295" ht="16" customHeight="1" spans="1:9">
      <c r="A295" s="295" t="s">
        <v>390</v>
      </c>
      <c r="B295" s="73">
        <v>80</v>
      </c>
      <c r="E295" s="323" t="s">
        <v>430</v>
      </c>
      <c r="F295" s="320">
        <v>12000</v>
      </c>
      <c r="H295" s="297" t="s">
        <v>412</v>
      </c>
      <c r="I295" s="307">
        <v>9261</v>
      </c>
    </row>
    <row r="296" ht="16" customHeight="1" spans="1:9">
      <c r="A296" s="291" t="s">
        <v>391</v>
      </c>
      <c r="B296" s="73">
        <v>11874</v>
      </c>
      <c r="E296" s="324" t="s">
        <v>431</v>
      </c>
      <c r="F296" s="321">
        <v>1207</v>
      </c>
      <c r="H296" s="302" t="s">
        <v>413</v>
      </c>
      <c r="I296" s="312">
        <v>23500</v>
      </c>
    </row>
    <row r="297" ht="16" customHeight="1" spans="1:9">
      <c r="A297" s="295" t="s">
        <v>392</v>
      </c>
      <c r="B297" s="73">
        <v>1267</v>
      </c>
      <c r="E297" s="325" t="s">
        <v>132</v>
      </c>
      <c r="F297" s="316">
        <v>1200</v>
      </c>
      <c r="H297" s="297" t="s">
        <v>414</v>
      </c>
      <c r="I297" s="307">
        <v>6000</v>
      </c>
    </row>
    <row r="298" ht="16" customHeight="1" spans="1:9">
      <c r="A298" s="295" t="s">
        <v>394</v>
      </c>
      <c r="B298" s="73">
        <v>9230</v>
      </c>
      <c r="E298" s="325" t="s">
        <v>133</v>
      </c>
      <c r="F298" s="316">
        <v>5</v>
      </c>
      <c r="H298" s="297" t="s">
        <v>415</v>
      </c>
      <c r="I298" s="307">
        <v>17500</v>
      </c>
    </row>
    <row r="299" ht="16" customHeight="1" spans="1:9">
      <c r="A299" s="295" t="s">
        <v>396</v>
      </c>
      <c r="B299" s="73">
        <v>1377</v>
      </c>
      <c r="E299" s="325" t="s">
        <v>432</v>
      </c>
      <c r="F299" s="316">
        <v>2</v>
      </c>
      <c r="H299" s="302" t="s">
        <v>416</v>
      </c>
      <c r="I299" s="312">
        <v>70147</v>
      </c>
    </row>
    <row r="300" ht="16" customHeight="1" spans="1:9">
      <c r="A300" s="291" t="s">
        <v>397</v>
      </c>
      <c r="B300" s="73">
        <v>42365</v>
      </c>
      <c r="E300" s="324" t="s">
        <v>433</v>
      </c>
      <c r="F300" s="321">
        <v>10</v>
      </c>
      <c r="H300" s="297" t="s">
        <v>418</v>
      </c>
      <c r="I300" s="307">
        <v>70147</v>
      </c>
    </row>
    <row r="301" ht="16" customHeight="1" spans="1:9">
      <c r="A301" s="295" t="s">
        <v>398</v>
      </c>
      <c r="B301" s="73">
        <v>3568</v>
      </c>
      <c r="E301" s="325" t="s">
        <v>434</v>
      </c>
      <c r="F301" s="316">
        <v>10</v>
      </c>
      <c r="H301" s="302" t="s">
        <v>420</v>
      </c>
      <c r="I301" s="312">
        <v>9481</v>
      </c>
    </row>
    <row r="302" ht="16" customHeight="1" spans="1:9">
      <c r="A302" s="295" t="s">
        <v>399</v>
      </c>
      <c r="B302" s="73">
        <v>10</v>
      </c>
      <c r="E302" s="324" t="s">
        <v>435</v>
      </c>
      <c r="F302" s="321">
        <v>4372</v>
      </c>
      <c r="H302" s="297" t="s">
        <v>421</v>
      </c>
      <c r="I302" s="307">
        <v>9368</v>
      </c>
    </row>
    <row r="303" ht="16" customHeight="1" spans="1:9">
      <c r="A303" s="295" t="s">
        <v>400</v>
      </c>
      <c r="B303" s="73">
        <v>1305</v>
      </c>
      <c r="E303" s="325" t="s">
        <v>436</v>
      </c>
      <c r="F303" s="316">
        <v>3400</v>
      </c>
      <c r="H303" s="297" t="s">
        <v>437</v>
      </c>
      <c r="I303" s="307">
        <v>113</v>
      </c>
    </row>
    <row r="304" ht="16" customHeight="1" spans="1:9">
      <c r="A304" s="295" t="s">
        <v>422</v>
      </c>
      <c r="B304" s="73">
        <v>10750</v>
      </c>
      <c r="E304" s="325" t="s">
        <v>438</v>
      </c>
      <c r="F304" s="316">
        <v>972</v>
      </c>
      <c r="H304" s="302" t="s">
        <v>423</v>
      </c>
      <c r="I304" s="312">
        <v>500</v>
      </c>
    </row>
    <row r="305" ht="16" customHeight="1" spans="1:9">
      <c r="A305" s="295" t="s">
        <v>401</v>
      </c>
      <c r="B305" s="73">
        <v>5464</v>
      </c>
      <c r="E305" s="324" t="s">
        <v>439</v>
      </c>
      <c r="F305" s="321">
        <v>2500</v>
      </c>
      <c r="H305" s="297" t="s">
        <v>424</v>
      </c>
      <c r="I305" s="307">
        <v>500</v>
      </c>
    </row>
    <row r="306" ht="16" customHeight="1" spans="1:9">
      <c r="A306" s="295" t="s">
        <v>402</v>
      </c>
      <c r="B306" s="73">
        <v>12562</v>
      </c>
      <c r="E306" s="325" t="s">
        <v>440</v>
      </c>
      <c r="F306" s="316">
        <v>2000</v>
      </c>
      <c r="H306" s="302" t="s">
        <v>425</v>
      </c>
      <c r="I306" s="312">
        <v>470</v>
      </c>
    </row>
    <row r="307" ht="16" customHeight="1" spans="1:9">
      <c r="A307" s="295" t="s">
        <v>403</v>
      </c>
      <c r="B307" s="73">
        <v>2503</v>
      </c>
      <c r="E307" s="325" t="s">
        <v>441</v>
      </c>
      <c r="F307" s="316">
        <v>500</v>
      </c>
      <c r="H307" s="297" t="s">
        <v>132</v>
      </c>
      <c r="I307" s="307">
        <v>70</v>
      </c>
    </row>
    <row r="308" ht="16" customHeight="1" spans="1:9">
      <c r="A308" s="295" t="s">
        <v>442</v>
      </c>
      <c r="B308" s="73">
        <v>3770</v>
      </c>
      <c r="E308" s="324" t="s">
        <v>443</v>
      </c>
      <c r="F308" s="321">
        <v>213</v>
      </c>
      <c r="H308" s="297" t="s">
        <v>426</v>
      </c>
      <c r="I308" s="307">
        <v>50</v>
      </c>
    </row>
    <row r="309" ht="16" customHeight="1" spans="1:9">
      <c r="A309" s="295" t="s">
        <v>404</v>
      </c>
      <c r="B309" s="73">
        <v>2433</v>
      </c>
      <c r="E309" s="325" t="s">
        <v>444</v>
      </c>
      <c r="F309" s="316">
        <v>213</v>
      </c>
      <c r="H309" s="297" t="s">
        <v>427</v>
      </c>
      <c r="I309" s="307">
        <v>350</v>
      </c>
    </row>
    <row r="310" ht="16" customHeight="1" spans="1:9">
      <c r="A310" s="291" t="s">
        <v>406</v>
      </c>
      <c r="B310" s="73">
        <v>426</v>
      </c>
      <c r="E310" s="324" t="s">
        <v>445</v>
      </c>
      <c r="F310" s="321">
        <v>3149</v>
      </c>
      <c r="H310" s="302" t="s">
        <v>428</v>
      </c>
      <c r="I310" s="312">
        <v>50</v>
      </c>
    </row>
    <row r="311" ht="16" customHeight="1" spans="1:9">
      <c r="A311" s="295" t="s">
        <v>446</v>
      </c>
      <c r="B311" s="73">
        <v>426</v>
      </c>
      <c r="E311" s="325" t="s">
        <v>447</v>
      </c>
      <c r="F311" s="316">
        <v>3149</v>
      </c>
      <c r="H311" s="297" t="s">
        <v>429</v>
      </c>
      <c r="I311" s="307">
        <v>50</v>
      </c>
    </row>
    <row r="312" ht="16" customHeight="1" spans="1:9">
      <c r="A312" s="291" t="s">
        <v>410</v>
      </c>
      <c r="B312" s="73">
        <v>12932</v>
      </c>
      <c r="E312" s="324" t="s">
        <v>448</v>
      </c>
      <c r="F312" s="321">
        <v>549</v>
      </c>
      <c r="H312" s="324" t="s">
        <v>449</v>
      </c>
      <c r="I312" s="326">
        <v>2400</v>
      </c>
    </row>
    <row r="313" ht="16" customHeight="1" spans="1:9">
      <c r="A313" s="295" t="s">
        <v>411</v>
      </c>
      <c r="B313" s="73">
        <v>191</v>
      </c>
      <c r="E313" s="323" t="s">
        <v>450</v>
      </c>
      <c r="F313" s="320">
        <v>45000</v>
      </c>
      <c r="H313" s="325" t="s">
        <v>451</v>
      </c>
      <c r="I313" s="327">
        <v>2400</v>
      </c>
    </row>
    <row r="314" ht="16" customHeight="1" spans="1:9">
      <c r="A314" s="295" t="s">
        <v>412</v>
      </c>
      <c r="B314" s="73">
        <v>12711</v>
      </c>
      <c r="E314" s="324" t="s">
        <v>452</v>
      </c>
      <c r="F314" s="321">
        <v>14480</v>
      </c>
      <c r="H314" s="323" t="s">
        <v>430</v>
      </c>
      <c r="I314" s="328">
        <v>26099</v>
      </c>
    </row>
    <row r="315" ht="16" customHeight="1" spans="1:9">
      <c r="A315" s="295" t="s">
        <v>453</v>
      </c>
      <c r="B315" s="73">
        <v>30</v>
      </c>
      <c r="E315" s="325" t="s">
        <v>132</v>
      </c>
      <c r="F315" s="316">
        <v>3500</v>
      </c>
      <c r="H315" s="324" t="s">
        <v>431</v>
      </c>
      <c r="I315" s="326">
        <v>1207</v>
      </c>
    </row>
    <row r="316" ht="16" customHeight="1" spans="1:9">
      <c r="A316" s="291" t="s">
        <v>413</v>
      </c>
      <c r="B316" s="73">
        <v>24230</v>
      </c>
      <c r="E316" s="325" t="s">
        <v>133</v>
      </c>
      <c r="F316" s="316">
        <v>50</v>
      </c>
      <c r="H316" s="325" t="s">
        <v>132</v>
      </c>
      <c r="I316" s="327">
        <v>1200</v>
      </c>
    </row>
    <row r="317" ht="16" customHeight="1" spans="1:9">
      <c r="A317" s="295" t="s">
        <v>414</v>
      </c>
      <c r="B317" s="73">
        <v>5541</v>
      </c>
      <c r="E317" s="325" t="s">
        <v>144</v>
      </c>
      <c r="F317" s="316">
        <v>80</v>
      </c>
      <c r="H317" s="325" t="s">
        <v>133</v>
      </c>
      <c r="I317" s="327">
        <v>5</v>
      </c>
    </row>
    <row r="318" ht="16" customHeight="1" spans="1:9">
      <c r="A318" s="295" t="s">
        <v>415</v>
      </c>
      <c r="B318" s="73">
        <v>18689</v>
      </c>
      <c r="E318" s="325" t="s">
        <v>454</v>
      </c>
      <c r="F318" s="316">
        <v>1500</v>
      </c>
      <c r="H318" s="325" t="s">
        <v>432</v>
      </c>
      <c r="I318" s="327">
        <v>2</v>
      </c>
    </row>
    <row r="319" ht="16" customHeight="1" spans="1:9">
      <c r="A319" s="291" t="s">
        <v>416</v>
      </c>
      <c r="B319" s="73">
        <v>2824</v>
      </c>
      <c r="E319" s="325" t="s">
        <v>455</v>
      </c>
      <c r="F319" s="316">
        <v>350</v>
      </c>
      <c r="H319" s="324" t="s">
        <v>433</v>
      </c>
      <c r="I319" s="326">
        <v>48</v>
      </c>
    </row>
    <row r="320" ht="16" customHeight="1" spans="1:9">
      <c r="A320" s="295" t="s">
        <v>418</v>
      </c>
      <c r="B320" s="73">
        <v>2824</v>
      </c>
      <c r="E320" s="325" t="s">
        <v>456</v>
      </c>
      <c r="F320" s="316">
        <v>9000</v>
      </c>
      <c r="H320" s="325" t="s">
        <v>434</v>
      </c>
      <c r="I320" s="327">
        <v>10</v>
      </c>
    </row>
    <row r="321" ht="16" customHeight="1" spans="1:9">
      <c r="A321" s="291" t="s">
        <v>420</v>
      </c>
      <c r="B321" s="73">
        <v>10567</v>
      </c>
      <c r="E321" s="324" t="s">
        <v>457</v>
      </c>
      <c r="F321" s="321">
        <v>3500</v>
      </c>
      <c r="H321" s="325" t="s">
        <v>458</v>
      </c>
      <c r="I321" s="327">
        <v>38</v>
      </c>
    </row>
    <row r="322" ht="16" customHeight="1" spans="1:9">
      <c r="A322" s="295" t="s">
        <v>421</v>
      </c>
      <c r="B322" s="73">
        <v>10379</v>
      </c>
      <c r="E322" s="324" t="s">
        <v>459</v>
      </c>
      <c r="F322" s="321">
        <v>16500</v>
      </c>
      <c r="H322" s="324" t="s">
        <v>435</v>
      </c>
      <c r="I322" s="326">
        <v>16974</v>
      </c>
    </row>
    <row r="323" ht="16" customHeight="1" spans="1:9">
      <c r="A323" s="295" t="s">
        <v>437</v>
      </c>
      <c r="B323" s="73">
        <v>188</v>
      </c>
      <c r="E323" s="325" t="s">
        <v>460</v>
      </c>
      <c r="F323" s="316">
        <v>1500</v>
      </c>
      <c r="H323" s="325" t="s">
        <v>461</v>
      </c>
      <c r="I323" s="327">
        <v>234</v>
      </c>
    </row>
    <row r="324" ht="16" customHeight="1" spans="1:9">
      <c r="A324" s="291" t="s">
        <v>423</v>
      </c>
      <c r="B324" s="73">
        <v>127</v>
      </c>
      <c r="E324" s="325" t="s">
        <v>462</v>
      </c>
      <c r="F324" s="316">
        <v>15000</v>
      </c>
      <c r="H324" s="325" t="s">
        <v>436</v>
      </c>
      <c r="I324" s="327">
        <v>4916</v>
      </c>
    </row>
    <row r="325" ht="16" customHeight="1" spans="1:9">
      <c r="A325" s="295" t="s">
        <v>463</v>
      </c>
      <c r="B325" s="73">
        <v>127</v>
      </c>
      <c r="E325" s="324" t="s">
        <v>464</v>
      </c>
      <c r="F325" s="321">
        <v>5500</v>
      </c>
      <c r="H325" s="325" t="s">
        <v>438</v>
      </c>
      <c r="I325" s="327">
        <v>6885</v>
      </c>
    </row>
    <row r="326" ht="16" customHeight="1" spans="1:9">
      <c r="A326" s="291" t="s">
        <v>425</v>
      </c>
      <c r="B326" s="73">
        <v>1384</v>
      </c>
      <c r="E326" s="324" t="s">
        <v>465</v>
      </c>
      <c r="F326" s="321">
        <v>5020</v>
      </c>
      <c r="H326" s="325" t="s">
        <v>466</v>
      </c>
      <c r="I326" s="327">
        <v>4939</v>
      </c>
    </row>
    <row r="327" ht="16" customHeight="1" spans="1:9">
      <c r="A327" s="295" t="s">
        <v>132</v>
      </c>
      <c r="B327" s="73">
        <v>1116</v>
      </c>
      <c r="E327" s="323" t="s">
        <v>467</v>
      </c>
      <c r="F327" s="320">
        <v>47800</v>
      </c>
      <c r="H327" s="324" t="s">
        <v>439</v>
      </c>
      <c r="I327" s="326">
        <v>904</v>
      </c>
    </row>
    <row r="328" ht="16" customHeight="1" spans="1:9">
      <c r="A328" s="295" t="s">
        <v>158</v>
      </c>
      <c r="B328" s="73">
        <v>10</v>
      </c>
      <c r="E328" s="324" t="s">
        <v>468</v>
      </c>
      <c r="F328" s="321">
        <v>21660</v>
      </c>
      <c r="H328" s="325" t="s">
        <v>440</v>
      </c>
      <c r="I328" s="327">
        <v>200</v>
      </c>
    </row>
    <row r="329" ht="16" customHeight="1" spans="1:9">
      <c r="A329" s="295" t="s">
        <v>426</v>
      </c>
      <c r="B329" s="73">
        <v>74</v>
      </c>
      <c r="E329" s="325" t="s">
        <v>132</v>
      </c>
      <c r="F329" s="316">
        <v>2500</v>
      </c>
      <c r="H329" s="325" t="s">
        <v>441</v>
      </c>
      <c r="I329" s="327">
        <v>704</v>
      </c>
    </row>
    <row r="330" ht="16" customHeight="1" spans="1:9">
      <c r="A330" s="295" t="s">
        <v>427</v>
      </c>
      <c r="B330" s="73">
        <v>104</v>
      </c>
      <c r="E330" s="325" t="s">
        <v>139</v>
      </c>
      <c r="F330" s="316">
        <v>15000</v>
      </c>
      <c r="H330" s="324" t="s">
        <v>443</v>
      </c>
      <c r="I330" s="326">
        <v>273</v>
      </c>
    </row>
    <row r="331" ht="16" customHeight="1" spans="1:9">
      <c r="A331" s="295" t="s">
        <v>469</v>
      </c>
      <c r="B331" s="73">
        <v>80</v>
      </c>
      <c r="E331" s="325" t="s">
        <v>470</v>
      </c>
      <c r="F331" s="316">
        <v>500</v>
      </c>
      <c r="H331" s="325" t="s">
        <v>444</v>
      </c>
      <c r="I331" s="327">
        <v>273</v>
      </c>
    </row>
    <row r="332" ht="16" customHeight="1" spans="1:9">
      <c r="A332" s="291" t="s">
        <v>471</v>
      </c>
      <c r="B332" s="73">
        <v>1055</v>
      </c>
      <c r="E332" s="325" t="s">
        <v>472</v>
      </c>
      <c r="F332" s="316">
        <v>1000</v>
      </c>
      <c r="H332" s="324" t="s">
        <v>445</v>
      </c>
      <c r="I332" s="326">
        <v>1198</v>
      </c>
    </row>
    <row r="333" ht="16" customHeight="1" spans="1:9">
      <c r="A333" s="295" t="s">
        <v>473</v>
      </c>
      <c r="B333" s="73">
        <v>1055</v>
      </c>
      <c r="E333" s="325" t="s">
        <v>474</v>
      </c>
      <c r="F333" s="316">
        <v>20</v>
      </c>
      <c r="H333" s="325" t="s">
        <v>447</v>
      </c>
      <c r="I333" s="327">
        <v>1149</v>
      </c>
    </row>
    <row r="334" ht="16" customHeight="1" spans="1:9">
      <c r="A334" s="291" t="s">
        <v>449</v>
      </c>
      <c r="B334" s="73">
        <v>2293</v>
      </c>
      <c r="E334" s="325" t="s">
        <v>475</v>
      </c>
      <c r="F334" s="316">
        <v>200</v>
      </c>
      <c r="H334" s="325" t="s">
        <v>476</v>
      </c>
      <c r="I334" s="327">
        <v>49</v>
      </c>
    </row>
    <row r="335" ht="16" customHeight="1" spans="1:9">
      <c r="A335" s="295" t="s">
        <v>451</v>
      </c>
      <c r="B335" s="73">
        <v>2293</v>
      </c>
      <c r="E335" s="325" t="s">
        <v>477</v>
      </c>
      <c r="F335" s="316">
        <v>10</v>
      </c>
      <c r="H335" s="324" t="s">
        <v>478</v>
      </c>
      <c r="I335" s="326">
        <v>1657</v>
      </c>
    </row>
    <row r="336" ht="16" customHeight="1" spans="1:9">
      <c r="A336" s="291" t="s">
        <v>479</v>
      </c>
      <c r="B336" s="73">
        <v>38188</v>
      </c>
      <c r="E336" s="325" t="s">
        <v>480</v>
      </c>
      <c r="F336" s="316">
        <v>280</v>
      </c>
      <c r="H336" s="325" t="s">
        <v>481</v>
      </c>
      <c r="I336" s="327">
        <v>1657</v>
      </c>
    </row>
    <row r="337" ht="16" customHeight="1" spans="1:9">
      <c r="A337" s="291" t="s">
        <v>431</v>
      </c>
      <c r="B337" s="73">
        <v>1422</v>
      </c>
      <c r="E337" s="325" t="s">
        <v>482</v>
      </c>
      <c r="F337" s="316">
        <v>300</v>
      </c>
      <c r="H337" s="324" t="s">
        <v>448</v>
      </c>
      <c r="I337" s="326">
        <v>3838</v>
      </c>
    </row>
    <row r="338" ht="16" customHeight="1" spans="1:9">
      <c r="A338" s="295" t="s">
        <v>132</v>
      </c>
      <c r="B338" s="73">
        <v>1319</v>
      </c>
      <c r="E338" s="325" t="s">
        <v>483</v>
      </c>
      <c r="F338" s="316">
        <v>500</v>
      </c>
      <c r="H338" s="323" t="s">
        <v>450</v>
      </c>
      <c r="I338" s="328">
        <v>24025</v>
      </c>
    </row>
    <row r="339" ht="16" customHeight="1" spans="1:9">
      <c r="A339" s="295" t="s">
        <v>133</v>
      </c>
      <c r="B339" s="73">
        <v>6</v>
      </c>
      <c r="E339" s="325" t="s">
        <v>484</v>
      </c>
      <c r="F339" s="316">
        <v>200</v>
      </c>
      <c r="H339" s="324" t="s">
        <v>452</v>
      </c>
      <c r="I339" s="326">
        <v>6480</v>
      </c>
    </row>
    <row r="340" ht="16" customHeight="1" spans="1:9">
      <c r="A340" s="295" t="s">
        <v>432</v>
      </c>
      <c r="B340" s="73">
        <v>39</v>
      </c>
      <c r="E340" s="325" t="s">
        <v>485</v>
      </c>
      <c r="F340" s="316">
        <v>50</v>
      </c>
      <c r="H340" s="325" t="s">
        <v>132</v>
      </c>
      <c r="I340" s="327">
        <v>3500</v>
      </c>
    </row>
    <row r="341" ht="16" customHeight="1" spans="1:9">
      <c r="A341" s="295" t="s">
        <v>486</v>
      </c>
      <c r="B341" s="73">
        <v>58</v>
      </c>
      <c r="E341" s="325" t="s">
        <v>487</v>
      </c>
      <c r="F341" s="316">
        <v>50</v>
      </c>
      <c r="H341" s="325" t="s">
        <v>133</v>
      </c>
      <c r="I341" s="327">
        <v>50</v>
      </c>
    </row>
    <row r="342" ht="16" customHeight="1" spans="1:9">
      <c r="A342" s="291" t="s">
        <v>433</v>
      </c>
      <c r="B342" s="73">
        <v>24</v>
      </c>
      <c r="E342" s="325" t="s">
        <v>488</v>
      </c>
      <c r="F342" s="316">
        <v>300</v>
      </c>
      <c r="H342" s="325" t="s">
        <v>144</v>
      </c>
      <c r="I342" s="327">
        <v>80</v>
      </c>
    </row>
    <row r="343" ht="16" customHeight="1" spans="1:9">
      <c r="A343" s="295" t="s">
        <v>434</v>
      </c>
      <c r="B343" s="73">
        <v>24</v>
      </c>
      <c r="E343" s="325" t="s">
        <v>489</v>
      </c>
      <c r="F343" s="316">
        <v>500</v>
      </c>
      <c r="H343" s="325" t="s">
        <v>454</v>
      </c>
      <c r="I343" s="327">
        <v>1500</v>
      </c>
    </row>
    <row r="344" ht="16" customHeight="1" spans="1:9">
      <c r="A344" s="291" t="s">
        <v>435</v>
      </c>
      <c r="B344" s="73">
        <v>24546</v>
      </c>
      <c r="E344" s="325" t="s">
        <v>490</v>
      </c>
      <c r="F344" s="316">
        <v>50</v>
      </c>
      <c r="H344" s="325" t="s">
        <v>455</v>
      </c>
      <c r="I344" s="327">
        <v>350</v>
      </c>
    </row>
    <row r="345" ht="16" customHeight="1" spans="1:9">
      <c r="A345" s="295" t="s">
        <v>461</v>
      </c>
      <c r="B345" s="73">
        <v>151</v>
      </c>
      <c r="E345" s="325" t="s">
        <v>491</v>
      </c>
      <c r="F345" s="316">
        <v>100</v>
      </c>
      <c r="H345" s="325" t="s">
        <v>456</v>
      </c>
      <c r="I345" s="327">
        <v>1000</v>
      </c>
    </row>
    <row r="346" ht="16" customHeight="1" spans="1:9">
      <c r="A346" s="295" t="s">
        <v>436</v>
      </c>
      <c r="B346" s="73">
        <v>8305</v>
      </c>
      <c r="E346" s="325" t="s">
        <v>492</v>
      </c>
      <c r="F346" s="316">
        <v>100</v>
      </c>
      <c r="H346" s="324" t="s">
        <v>457</v>
      </c>
      <c r="I346" s="326">
        <v>3500</v>
      </c>
    </row>
    <row r="347" ht="16" customHeight="1" spans="1:9">
      <c r="A347" s="295" t="s">
        <v>493</v>
      </c>
      <c r="B347" s="73">
        <v>70</v>
      </c>
      <c r="E347" s="324" t="s">
        <v>494</v>
      </c>
      <c r="F347" s="321">
        <v>5860</v>
      </c>
      <c r="H347" s="324" t="s">
        <v>459</v>
      </c>
      <c r="I347" s="326">
        <v>6500</v>
      </c>
    </row>
    <row r="348" ht="16" customHeight="1" spans="1:9">
      <c r="A348" s="295" t="s">
        <v>438</v>
      </c>
      <c r="B348" s="73">
        <v>16020</v>
      </c>
      <c r="E348" s="325" t="s">
        <v>132</v>
      </c>
      <c r="F348" s="316">
        <v>1200</v>
      </c>
      <c r="H348" s="325" t="s">
        <v>460</v>
      </c>
      <c r="I348" s="327">
        <v>6000</v>
      </c>
    </row>
    <row r="349" ht="16" customHeight="1" spans="1:9">
      <c r="A349" s="291" t="s">
        <v>439</v>
      </c>
      <c r="B349" s="73">
        <v>1653</v>
      </c>
      <c r="E349" s="325" t="s">
        <v>495</v>
      </c>
      <c r="F349" s="316">
        <v>3500</v>
      </c>
      <c r="H349" s="325" t="s">
        <v>462</v>
      </c>
      <c r="I349" s="327">
        <v>500</v>
      </c>
    </row>
    <row r="350" ht="16" customHeight="1" spans="1:9">
      <c r="A350" s="295" t="s">
        <v>440</v>
      </c>
      <c r="B350" s="73">
        <v>1477</v>
      </c>
      <c r="E350" s="325" t="s">
        <v>496</v>
      </c>
      <c r="F350" s="316">
        <v>150</v>
      </c>
      <c r="H350" s="324" t="s">
        <v>464</v>
      </c>
      <c r="I350" s="326">
        <v>500</v>
      </c>
    </row>
    <row r="351" ht="16" customHeight="1" spans="1:9">
      <c r="A351" s="295" t="s">
        <v>441</v>
      </c>
      <c r="B351" s="73">
        <v>176</v>
      </c>
      <c r="E351" s="325" t="s">
        <v>497</v>
      </c>
      <c r="F351" s="316">
        <v>10</v>
      </c>
      <c r="H351" s="324" t="s">
        <v>465</v>
      </c>
      <c r="I351" s="326">
        <v>7045</v>
      </c>
    </row>
    <row r="352" ht="16" customHeight="1" spans="1:9">
      <c r="A352" s="291" t="s">
        <v>443</v>
      </c>
      <c r="B352" s="73">
        <v>240</v>
      </c>
      <c r="E352" s="325" t="s">
        <v>498</v>
      </c>
      <c r="F352" s="316">
        <v>100</v>
      </c>
      <c r="H352" s="323" t="s">
        <v>467</v>
      </c>
      <c r="I352" s="328">
        <v>95440</v>
      </c>
    </row>
    <row r="353" ht="16" customHeight="1" spans="1:9">
      <c r="A353" s="295" t="s">
        <v>499</v>
      </c>
      <c r="B353" s="73">
        <v>219</v>
      </c>
      <c r="E353" s="325" t="s">
        <v>500</v>
      </c>
      <c r="F353" s="316">
        <v>80</v>
      </c>
      <c r="H353" s="324" t="s">
        <v>468</v>
      </c>
      <c r="I353" s="326">
        <v>29925</v>
      </c>
    </row>
    <row r="354" ht="16" customHeight="1" spans="1:9">
      <c r="A354" s="295" t="s">
        <v>501</v>
      </c>
      <c r="B354" s="73">
        <v>6</v>
      </c>
      <c r="E354" s="325" t="s">
        <v>502</v>
      </c>
      <c r="F354" s="316">
        <v>20</v>
      </c>
      <c r="H354" s="325" t="s">
        <v>132</v>
      </c>
      <c r="I354" s="327">
        <v>2500</v>
      </c>
    </row>
    <row r="355" ht="16" customHeight="1" spans="1:9">
      <c r="A355" s="295" t="s">
        <v>503</v>
      </c>
      <c r="B355" s="73">
        <v>15</v>
      </c>
      <c r="E355" s="325" t="s">
        <v>504</v>
      </c>
      <c r="F355" s="316">
        <v>800</v>
      </c>
      <c r="H355" s="325" t="s">
        <v>139</v>
      </c>
      <c r="I355" s="327">
        <v>5000</v>
      </c>
    </row>
    <row r="356" ht="16" customHeight="1" spans="1:9">
      <c r="A356" s="291" t="s">
        <v>445</v>
      </c>
      <c r="B356" s="73">
        <v>1845</v>
      </c>
      <c r="E356" s="324" t="s">
        <v>505</v>
      </c>
      <c r="F356" s="321">
        <v>4040</v>
      </c>
      <c r="H356" s="325" t="s">
        <v>470</v>
      </c>
      <c r="I356" s="327">
        <v>690</v>
      </c>
    </row>
    <row r="357" ht="16" customHeight="1" spans="1:9">
      <c r="A357" s="295" t="s">
        <v>506</v>
      </c>
      <c r="B357" s="73">
        <v>1747</v>
      </c>
      <c r="E357" s="325" t="s">
        <v>132</v>
      </c>
      <c r="F357" s="316">
        <v>1200</v>
      </c>
      <c r="H357" s="325" t="s">
        <v>472</v>
      </c>
      <c r="I357" s="327">
        <v>1755</v>
      </c>
    </row>
    <row r="358" ht="16" customHeight="1" spans="1:9">
      <c r="A358" s="295" t="s">
        <v>476</v>
      </c>
      <c r="B358" s="73">
        <v>98</v>
      </c>
      <c r="E358" s="325" t="s">
        <v>144</v>
      </c>
      <c r="F358" s="316">
        <v>200</v>
      </c>
      <c r="H358" s="325" t="s">
        <v>474</v>
      </c>
      <c r="I358" s="327">
        <v>150</v>
      </c>
    </row>
    <row r="359" ht="16" customHeight="1" spans="1:9">
      <c r="A359" s="291" t="s">
        <v>478</v>
      </c>
      <c r="B359" s="73">
        <v>1231</v>
      </c>
      <c r="E359" s="325" t="s">
        <v>507</v>
      </c>
      <c r="F359" s="316">
        <v>1200</v>
      </c>
      <c r="H359" s="325" t="s">
        <v>475</v>
      </c>
      <c r="I359" s="327">
        <v>200</v>
      </c>
    </row>
    <row r="360" ht="16" customHeight="1" spans="1:9">
      <c r="A360" s="295" t="s">
        <v>508</v>
      </c>
      <c r="B360" s="73">
        <v>993</v>
      </c>
      <c r="E360" s="325" t="s">
        <v>509</v>
      </c>
      <c r="F360" s="316">
        <v>280</v>
      </c>
      <c r="H360" s="325" t="s">
        <v>477</v>
      </c>
      <c r="I360" s="327">
        <v>10</v>
      </c>
    </row>
    <row r="361" ht="16" customHeight="1" spans="1:9">
      <c r="A361" s="295" t="s">
        <v>510</v>
      </c>
      <c r="B361" s="73">
        <v>238</v>
      </c>
      <c r="E361" s="325" t="s">
        <v>511</v>
      </c>
      <c r="F361" s="316">
        <v>200</v>
      </c>
      <c r="H361" s="325" t="s">
        <v>480</v>
      </c>
      <c r="I361" s="327">
        <v>280</v>
      </c>
    </row>
    <row r="362" ht="16" customHeight="1" spans="1:9">
      <c r="A362" s="291" t="s">
        <v>512</v>
      </c>
      <c r="B362" s="73">
        <v>700</v>
      </c>
      <c r="E362" s="325" t="s">
        <v>513</v>
      </c>
      <c r="F362" s="316">
        <v>100</v>
      </c>
      <c r="H362" s="325" t="s">
        <v>482</v>
      </c>
      <c r="I362" s="327">
        <v>300</v>
      </c>
    </row>
    <row r="363" ht="16" customHeight="1" spans="1:9">
      <c r="A363" s="295" t="s">
        <v>514</v>
      </c>
      <c r="B363" s="73">
        <v>700</v>
      </c>
      <c r="E363" s="325" t="s">
        <v>515</v>
      </c>
      <c r="F363" s="316">
        <v>10</v>
      </c>
      <c r="H363" s="325" t="s">
        <v>483</v>
      </c>
      <c r="I363" s="327">
        <v>7195</v>
      </c>
    </row>
    <row r="364" ht="16" customHeight="1" spans="1:9">
      <c r="A364" s="291" t="s">
        <v>448</v>
      </c>
      <c r="B364" s="73">
        <v>6527</v>
      </c>
      <c r="E364" s="325" t="s">
        <v>516</v>
      </c>
      <c r="F364" s="316">
        <v>100</v>
      </c>
      <c r="H364" s="325" t="s">
        <v>484</v>
      </c>
      <c r="I364" s="327">
        <v>200</v>
      </c>
    </row>
    <row r="365" ht="16" customHeight="1" spans="1:9">
      <c r="A365" s="295" t="s">
        <v>517</v>
      </c>
      <c r="B365" s="73">
        <v>6527</v>
      </c>
      <c r="E365" s="325" t="s">
        <v>518</v>
      </c>
      <c r="F365" s="316">
        <v>10</v>
      </c>
      <c r="H365" s="325" t="s">
        <v>485</v>
      </c>
      <c r="I365" s="327">
        <v>50</v>
      </c>
    </row>
    <row r="366" ht="16" customHeight="1" spans="1:9">
      <c r="A366" s="291" t="s">
        <v>519</v>
      </c>
      <c r="B366" s="73">
        <v>67041</v>
      </c>
      <c r="E366" s="325" t="s">
        <v>520</v>
      </c>
      <c r="F366" s="316">
        <v>200</v>
      </c>
      <c r="H366" s="325" t="s">
        <v>487</v>
      </c>
      <c r="I366" s="327">
        <v>50</v>
      </c>
    </row>
    <row r="367" ht="16" customHeight="1" spans="1:9">
      <c r="A367" s="291" t="s">
        <v>452</v>
      </c>
      <c r="B367" s="73">
        <v>11586</v>
      </c>
      <c r="E367" s="325" t="s">
        <v>521</v>
      </c>
      <c r="F367" s="316">
        <v>100</v>
      </c>
      <c r="H367" s="325" t="s">
        <v>488</v>
      </c>
      <c r="I367" s="327">
        <v>1941</v>
      </c>
    </row>
    <row r="368" ht="16" customHeight="1" spans="1:9">
      <c r="A368" s="295" t="s">
        <v>132</v>
      </c>
      <c r="B368" s="73">
        <v>4115</v>
      </c>
      <c r="E368" s="325" t="s">
        <v>522</v>
      </c>
      <c r="F368" s="316">
        <v>260</v>
      </c>
      <c r="H368" s="325" t="s">
        <v>489</v>
      </c>
      <c r="I368" s="327">
        <v>500</v>
      </c>
    </row>
    <row r="369" ht="16" customHeight="1" spans="1:9">
      <c r="A369" s="295" t="s">
        <v>454</v>
      </c>
      <c r="B369" s="73">
        <v>1093</v>
      </c>
      <c r="E369" s="325" t="s">
        <v>523</v>
      </c>
      <c r="F369" s="316">
        <v>180</v>
      </c>
      <c r="H369" s="325" t="s">
        <v>490</v>
      </c>
      <c r="I369" s="327">
        <v>50</v>
      </c>
    </row>
    <row r="370" ht="16" customHeight="1" spans="1:9">
      <c r="A370" s="295" t="s">
        <v>455</v>
      </c>
      <c r="B370" s="73">
        <v>103</v>
      </c>
      <c r="E370" s="324" t="s">
        <v>524</v>
      </c>
      <c r="F370" s="321">
        <v>6840</v>
      </c>
      <c r="H370" s="325" t="s">
        <v>491</v>
      </c>
      <c r="I370" s="327">
        <v>100</v>
      </c>
    </row>
    <row r="371" ht="16" customHeight="1" spans="1:9">
      <c r="A371" s="295" t="s">
        <v>456</v>
      </c>
      <c r="B371" s="73">
        <v>6275</v>
      </c>
      <c r="E371" s="325" t="s">
        <v>132</v>
      </c>
      <c r="F371" s="316">
        <v>420</v>
      </c>
      <c r="H371" s="325" t="s">
        <v>525</v>
      </c>
      <c r="I371" s="327">
        <v>5913</v>
      </c>
    </row>
    <row r="372" ht="16" customHeight="1" spans="1:9">
      <c r="A372" s="291" t="s">
        <v>457</v>
      </c>
      <c r="B372" s="73">
        <v>6049</v>
      </c>
      <c r="E372" s="325" t="s">
        <v>526</v>
      </c>
      <c r="F372" s="316">
        <v>1600</v>
      </c>
      <c r="H372" s="325" t="s">
        <v>492</v>
      </c>
      <c r="I372" s="327">
        <v>3041</v>
      </c>
    </row>
    <row r="373" ht="16" customHeight="1" spans="1:9">
      <c r="A373" s="295" t="s">
        <v>527</v>
      </c>
      <c r="B373" s="73">
        <v>6049</v>
      </c>
      <c r="E373" s="325" t="s">
        <v>528</v>
      </c>
      <c r="F373" s="316">
        <v>2492</v>
      </c>
      <c r="H373" s="324" t="s">
        <v>494</v>
      </c>
      <c r="I373" s="326">
        <v>12932</v>
      </c>
    </row>
    <row r="374" ht="16" customHeight="1" spans="1:9">
      <c r="A374" s="291" t="s">
        <v>459</v>
      </c>
      <c r="B374" s="73">
        <v>44656</v>
      </c>
      <c r="E374" s="325" t="s">
        <v>529</v>
      </c>
      <c r="F374" s="316">
        <v>500</v>
      </c>
      <c r="H374" s="325" t="s">
        <v>132</v>
      </c>
      <c r="I374" s="327">
        <v>1200</v>
      </c>
    </row>
    <row r="375" ht="16" customHeight="1" spans="1:9">
      <c r="A375" s="295" t="s">
        <v>462</v>
      </c>
      <c r="B375" s="73">
        <v>44656</v>
      </c>
      <c r="E375" s="325" t="s">
        <v>530</v>
      </c>
      <c r="F375" s="316">
        <v>100</v>
      </c>
      <c r="H375" s="325" t="s">
        <v>495</v>
      </c>
      <c r="I375" s="327">
        <v>3500</v>
      </c>
    </row>
    <row r="376" ht="16" customHeight="1" spans="1:9">
      <c r="A376" s="291" t="s">
        <v>464</v>
      </c>
      <c r="B376" s="73">
        <v>4695</v>
      </c>
      <c r="E376" s="325" t="s">
        <v>531</v>
      </c>
      <c r="F376" s="316">
        <v>160</v>
      </c>
      <c r="H376" s="325" t="s">
        <v>496</v>
      </c>
      <c r="I376" s="327">
        <v>6793</v>
      </c>
    </row>
    <row r="377" ht="16" customHeight="1" spans="1:9">
      <c r="A377" s="295" t="s">
        <v>532</v>
      </c>
      <c r="B377" s="73">
        <v>4695</v>
      </c>
      <c r="E377" s="325" t="s">
        <v>533</v>
      </c>
      <c r="F377" s="316">
        <v>1568</v>
      </c>
      <c r="H377" s="325" t="s">
        <v>497</v>
      </c>
      <c r="I377" s="327">
        <v>10</v>
      </c>
    </row>
    <row r="378" ht="16" customHeight="1" spans="1:9">
      <c r="A378" s="291" t="s">
        <v>465</v>
      </c>
      <c r="B378" s="73">
        <v>55</v>
      </c>
      <c r="E378" s="324" t="s">
        <v>534</v>
      </c>
      <c r="F378" s="321">
        <v>9000</v>
      </c>
      <c r="H378" s="325" t="s">
        <v>498</v>
      </c>
      <c r="I378" s="327">
        <v>529</v>
      </c>
    </row>
    <row r="379" ht="16" customHeight="1" spans="1:9">
      <c r="A379" s="295" t="s">
        <v>535</v>
      </c>
      <c r="B379" s="73">
        <v>55</v>
      </c>
      <c r="E379" s="325" t="s">
        <v>536</v>
      </c>
      <c r="F379" s="316">
        <v>9000</v>
      </c>
      <c r="H379" s="325" t="s">
        <v>500</v>
      </c>
      <c r="I379" s="327">
        <v>80</v>
      </c>
    </row>
    <row r="380" ht="16" customHeight="1" spans="1:9">
      <c r="A380" s="291" t="s">
        <v>537</v>
      </c>
      <c r="B380" s="73">
        <v>112439</v>
      </c>
      <c r="E380" s="324" t="s">
        <v>538</v>
      </c>
      <c r="F380" s="321">
        <v>300</v>
      </c>
      <c r="H380" s="325" t="s">
        <v>502</v>
      </c>
      <c r="I380" s="327">
        <v>20</v>
      </c>
    </row>
    <row r="381" ht="16" customHeight="1" spans="1:9">
      <c r="A381" s="291" t="s">
        <v>468</v>
      </c>
      <c r="B381" s="73">
        <v>34013</v>
      </c>
      <c r="E381" s="325" t="s">
        <v>539</v>
      </c>
      <c r="F381" s="316">
        <v>100</v>
      </c>
      <c r="H381" s="325" t="s">
        <v>504</v>
      </c>
      <c r="I381" s="327">
        <v>800</v>
      </c>
    </row>
    <row r="382" ht="16" customHeight="1" spans="1:9">
      <c r="A382" s="295" t="s">
        <v>132</v>
      </c>
      <c r="B382" s="73">
        <v>2723</v>
      </c>
      <c r="E382" s="325" t="s">
        <v>540</v>
      </c>
      <c r="F382" s="316">
        <v>100</v>
      </c>
      <c r="H382" s="324" t="s">
        <v>505</v>
      </c>
      <c r="I382" s="326">
        <v>4040</v>
      </c>
    </row>
    <row r="383" ht="16" customHeight="1" spans="1:9">
      <c r="A383" s="295" t="s">
        <v>133</v>
      </c>
      <c r="B383" s="73">
        <v>14</v>
      </c>
      <c r="E383" s="325" t="s">
        <v>541</v>
      </c>
      <c r="F383" s="316">
        <v>100</v>
      </c>
      <c r="H383" s="325" t="s">
        <v>132</v>
      </c>
      <c r="I383" s="327">
        <v>1200</v>
      </c>
    </row>
    <row r="384" ht="16" customHeight="1" spans="1:9">
      <c r="A384" s="295" t="s">
        <v>139</v>
      </c>
      <c r="B384" s="73">
        <v>5818</v>
      </c>
      <c r="E384" s="324" t="s">
        <v>542</v>
      </c>
      <c r="F384" s="321">
        <v>100</v>
      </c>
      <c r="H384" s="325" t="s">
        <v>144</v>
      </c>
      <c r="I384" s="327">
        <v>200</v>
      </c>
    </row>
    <row r="385" ht="16" customHeight="1" spans="1:9">
      <c r="A385" s="295" t="s">
        <v>470</v>
      </c>
      <c r="B385" s="73">
        <v>202</v>
      </c>
      <c r="E385" s="325" t="s">
        <v>543</v>
      </c>
      <c r="F385" s="316">
        <v>100</v>
      </c>
      <c r="H385" s="325" t="s">
        <v>507</v>
      </c>
      <c r="I385" s="327">
        <v>1200</v>
      </c>
    </row>
    <row r="386" ht="16" customHeight="1" spans="1:9">
      <c r="A386" s="295" t="s">
        <v>472</v>
      </c>
      <c r="B386" s="73">
        <v>997</v>
      </c>
      <c r="E386" s="323" t="s">
        <v>544</v>
      </c>
      <c r="F386" s="320">
        <v>22000</v>
      </c>
      <c r="H386" s="325" t="s">
        <v>509</v>
      </c>
      <c r="I386" s="327">
        <v>280</v>
      </c>
    </row>
    <row r="387" ht="16" customHeight="1" spans="1:9">
      <c r="A387" s="295" t="s">
        <v>474</v>
      </c>
      <c r="B387" s="73">
        <v>50</v>
      </c>
      <c r="E387" s="324" t="s">
        <v>545</v>
      </c>
      <c r="F387" s="321">
        <v>6399</v>
      </c>
      <c r="H387" s="325" t="s">
        <v>511</v>
      </c>
      <c r="I387" s="327">
        <v>200</v>
      </c>
    </row>
    <row r="388" ht="16" customHeight="1" spans="1:9">
      <c r="A388" s="295" t="s">
        <v>477</v>
      </c>
      <c r="B388" s="73">
        <v>8</v>
      </c>
      <c r="E388" s="325" t="s">
        <v>132</v>
      </c>
      <c r="F388" s="316">
        <v>600</v>
      </c>
      <c r="H388" s="325" t="s">
        <v>513</v>
      </c>
      <c r="I388" s="327">
        <v>100</v>
      </c>
    </row>
    <row r="389" ht="16" customHeight="1" spans="1:9">
      <c r="A389" s="295" t="s">
        <v>546</v>
      </c>
      <c r="B389" s="73">
        <v>99</v>
      </c>
      <c r="E389" s="325" t="s">
        <v>133</v>
      </c>
      <c r="F389" s="316">
        <v>10</v>
      </c>
      <c r="H389" s="325" t="s">
        <v>515</v>
      </c>
      <c r="I389" s="327">
        <v>10</v>
      </c>
    </row>
    <row r="390" ht="16" customHeight="1" spans="1:9">
      <c r="A390" s="295" t="s">
        <v>547</v>
      </c>
      <c r="B390" s="73">
        <v>550</v>
      </c>
      <c r="E390" s="325" t="s">
        <v>548</v>
      </c>
      <c r="F390" s="316">
        <v>1000</v>
      </c>
      <c r="H390" s="325" t="s">
        <v>516</v>
      </c>
      <c r="I390" s="327">
        <v>100</v>
      </c>
    </row>
    <row r="391" ht="16" customHeight="1" spans="1:9">
      <c r="A391" s="295" t="s">
        <v>482</v>
      </c>
      <c r="B391" s="73">
        <v>86</v>
      </c>
      <c r="E391" s="325" t="s">
        <v>549</v>
      </c>
      <c r="F391" s="316">
        <v>1800</v>
      </c>
      <c r="H391" s="325" t="s">
        <v>518</v>
      </c>
      <c r="I391" s="327">
        <v>10</v>
      </c>
    </row>
    <row r="392" ht="16" customHeight="1" spans="1:9">
      <c r="A392" s="295" t="s">
        <v>483</v>
      </c>
      <c r="B392" s="73">
        <v>15966</v>
      </c>
      <c r="E392" s="325" t="s">
        <v>550</v>
      </c>
      <c r="F392" s="316">
        <v>10</v>
      </c>
      <c r="H392" s="325" t="s">
        <v>520</v>
      </c>
      <c r="I392" s="327">
        <v>200</v>
      </c>
    </row>
    <row r="393" ht="16" customHeight="1" spans="1:9">
      <c r="A393" s="295" t="s">
        <v>484</v>
      </c>
      <c r="B393" s="73">
        <v>85</v>
      </c>
      <c r="E393" s="325" t="s">
        <v>551</v>
      </c>
      <c r="F393" s="316">
        <v>100</v>
      </c>
      <c r="H393" s="325" t="s">
        <v>521</v>
      </c>
      <c r="I393" s="327">
        <v>100</v>
      </c>
    </row>
    <row r="394" ht="16" customHeight="1" spans="1:9">
      <c r="A394" s="295" t="s">
        <v>488</v>
      </c>
      <c r="B394" s="73">
        <v>1310</v>
      </c>
      <c r="E394" s="325" t="s">
        <v>552</v>
      </c>
      <c r="F394" s="316">
        <v>1879</v>
      </c>
      <c r="H394" s="325" t="s">
        <v>522</v>
      </c>
      <c r="I394" s="327">
        <v>260</v>
      </c>
    </row>
    <row r="395" ht="16" customHeight="1" spans="1:9">
      <c r="A395" s="295" t="s">
        <v>490</v>
      </c>
      <c r="B395" s="73">
        <v>20</v>
      </c>
      <c r="E395" s="325" t="s">
        <v>553</v>
      </c>
      <c r="F395" s="316">
        <v>500</v>
      </c>
      <c r="H395" s="325" t="s">
        <v>523</v>
      </c>
      <c r="I395" s="327">
        <v>180</v>
      </c>
    </row>
    <row r="396" ht="16" customHeight="1" spans="1:9">
      <c r="A396" s="295" t="s">
        <v>525</v>
      </c>
      <c r="B396" s="73">
        <v>4384</v>
      </c>
      <c r="E396" s="325" t="s">
        <v>554</v>
      </c>
      <c r="F396" s="316">
        <v>500</v>
      </c>
      <c r="H396" s="324" t="s">
        <v>524</v>
      </c>
      <c r="I396" s="326">
        <v>42840</v>
      </c>
    </row>
    <row r="397" ht="16" customHeight="1" spans="1:9">
      <c r="A397" s="295" t="s">
        <v>492</v>
      </c>
      <c r="B397" s="73">
        <v>1701</v>
      </c>
      <c r="E397" s="324" t="s">
        <v>555</v>
      </c>
      <c r="F397" s="321">
        <v>1475</v>
      </c>
      <c r="H397" s="325" t="s">
        <v>132</v>
      </c>
      <c r="I397" s="327">
        <v>420</v>
      </c>
    </row>
    <row r="398" ht="16" customHeight="1" spans="1:9">
      <c r="A398" s="291" t="s">
        <v>494</v>
      </c>
      <c r="B398" s="73">
        <v>11684</v>
      </c>
      <c r="E398" s="325" t="s">
        <v>556</v>
      </c>
      <c r="F398" s="316">
        <v>350</v>
      </c>
      <c r="H398" s="325" t="s">
        <v>526</v>
      </c>
      <c r="I398" s="327">
        <v>29600</v>
      </c>
    </row>
    <row r="399" ht="16" customHeight="1" spans="1:9">
      <c r="A399" s="295" t="s">
        <v>132</v>
      </c>
      <c r="B399" s="73">
        <v>747</v>
      </c>
      <c r="E399" s="325" t="s">
        <v>557</v>
      </c>
      <c r="F399" s="316">
        <v>1125</v>
      </c>
      <c r="H399" s="325" t="s">
        <v>528</v>
      </c>
      <c r="I399" s="327">
        <v>492</v>
      </c>
    </row>
    <row r="400" ht="16" customHeight="1" spans="1:9">
      <c r="A400" s="295" t="s">
        <v>495</v>
      </c>
      <c r="B400" s="73">
        <v>4003</v>
      </c>
      <c r="E400" s="324" t="s">
        <v>558</v>
      </c>
      <c r="F400" s="321">
        <v>14126</v>
      </c>
      <c r="H400" s="325" t="s">
        <v>529</v>
      </c>
      <c r="I400" s="327">
        <v>500</v>
      </c>
    </row>
    <row r="401" ht="16" customHeight="1" spans="1:9">
      <c r="A401" s="295" t="s">
        <v>496</v>
      </c>
      <c r="B401" s="73">
        <v>1626</v>
      </c>
      <c r="E401" s="325" t="s">
        <v>559</v>
      </c>
      <c r="F401" s="316">
        <v>532</v>
      </c>
      <c r="H401" s="325" t="s">
        <v>530</v>
      </c>
      <c r="I401" s="327">
        <v>100</v>
      </c>
    </row>
    <row r="402" ht="16" customHeight="1" spans="1:9">
      <c r="A402" s="295" t="s">
        <v>498</v>
      </c>
      <c r="B402" s="73">
        <v>77</v>
      </c>
      <c r="E402" s="325" t="s">
        <v>560</v>
      </c>
      <c r="F402" s="316">
        <v>13594</v>
      </c>
      <c r="H402" s="325" t="s">
        <v>531</v>
      </c>
      <c r="I402" s="327">
        <v>160</v>
      </c>
    </row>
    <row r="403" ht="16" customHeight="1" spans="1:9">
      <c r="A403" s="295" t="s">
        <v>500</v>
      </c>
      <c r="B403" s="73">
        <v>3491</v>
      </c>
      <c r="E403" s="323" t="s">
        <v>561</v>
      </c>
      <c r="F403" s="320">
        <v>3000</v>
      </c>
      <c r="H403" s="325" t="s">
        <v>533</v>
      </c>
      <c r="I403" s="327">
        <v>11568</v>
      </c>
    </row>
    <row r="404" ht="16" customHeight="1" spans="1:9">
      <c r="A404" s="295" t="s">
        <v>562</v>
      </c>
      <c r="B404" s="73">
        <v>40</v>
      </c>
      <c r="E404" s="324" t="s">
        <v>563</v>
      </c>
      <c r="F404" s="321">
        <v>300</v>
      </c>
      <c r="H404" s="324" t="s">
        <v>534</v>
      </c>
      <c r="I404" s="326">
        <v>4553</v>
      </c>
    </row>
    <row r="405" ht="16" customHeight="1" spans="1:9">
      <c r="A405" s="295" t="s">
        <v>564</v>
      </c>
      <c r="B405" s="73">
        <v>441</v>
      </c>
      <c r="E405" s="325" t="s">
        <v>565</v>
      </c>
      <c r="F405" s="316">
        <v>300</v>
      </c>
      <c r="H405" s="325" t="s">
        <v>566</v>
      </c>
      <c r="I405" s="327">
        <v>4553</v>
      </c>
    </row>
    <row r="406" ht="16" customHeight="1" spans="1:9">
      <c r="A406" s="295" t="s">
        <v>504</v>
      </c>
      <c r="B406" s="73">
        <v>1259</v>
      </c>
      <c r="E406" s="324" t="s">
        <v>567</v>
      </c>
      <c r="F406" s="321">
        <v>460</v>
      </c>
      <c r="H406" s="324" t="s">
        <v>538</v>
      </c>
      <c r="I406" s="326">
        <v>1050</v>
      </c>
    </row>
    <row r="407" ht="16" customHeight="1" spans="1:9">
      <c r="A407" s="291" t="s">
        <v>505</v>
      </c>
      <c r="B407" s="73">
        <v>16867</v>
      </c>
      <c r="E407" s="325" t="s">
        <v>132</v>
      </c>
      <c r="F407" s="316">
        <v>450</v>
      </c>
      <c r="H407" s="325" t="s">
        <v>539</v>
      </c>
      <c r="I407" s="327">
        <v>100</v>
      </c>
    </row>
    <row r="408" ht="16" customHeight="1" spans="1:9">
      <c r="A408" s="295" t="s">
        <v>132</v>
      </c>
      <c r="B408" s="73">
        <v>1965</v>
      </c>
      <c r="E408" s="325" t="s">
        <v>133</v>
      </c>
      <c r="F408" s="316">
        <v>10</v>
      </c>
      <c r="H408" s="325" t="s">
        <v>540</v>
      </c>
      <c r="I408" s="327">
        <v>660</v>
      </c>
    </row>
    <row r="409" ht="16" customHeight="1" spans="1:9">
      <c r="A409" s="295" t="s">
        <v>507</v>
      </c>
      <c r="B409" s="73">
        <v>2820</v>
      </c>
      <c r="E409" s="324" t="s">
        <v>568</v>
      </c>
      <c r="F409" s="321">
        <v>1240</v>
      </c>
      <c r="H409" s="325" t="s">
        <v>541</v>
      </c>
      <c r="I409" s="327">
        <v>290</v>
      </c>
    </row>
    <row r="410" ht="16" customHeight="1" spans="1:9">
      <c r="A410" s="295" t="s">
        <v>509</v>
      </c>
      <c r="B410" s="73">
        <v>4976</v>
      </c>
      <c r="E410" s="325" t="s">
        <v>569</v>
      </c>
      <c r="F410" s="316">
        <v>700</v>
      </c>
      <c r="H410" s="324" t="s">
        <v>542</v>
      </c>
      <c r="I410" s="326">
        <v>100</v>
      </c>
    </row>
    <row r="411" ht="16" customHeight="1" spans="1:9">
      <c r="A411" s="295" t="s">
        <v>511</v>
      </c>
      <c r="B411" s="73">
        <v>4116</v>
      </c>
      <c r="E411" s="325" t="s">
        <v>570</v>
      </c>
      <c r="F411" s="316">
        <v>540</v>
      </c>
      <c r="H411" s="325" t="s">
        <v>543</v>
      </c>
      <c r="I411" s="327">
        <v>100</v>
      </c>
    </row>
    <row r="412" ht="16" customHeight="1" spans="1:9">
      <c r="A412" s="295" t="s">
        <v>571</v>
      </c>
      <c r="B412" s="73">
        <v>144</v>
      </c>
      <c r="E412" s="324" t="s">
        <v>572</v>
      </c>
      <c r="F412" s="321">
        <v>1000</v>
      </c>
      <c r="H412" s="323" t="s">
        <v>544</v>
      </c>
      <c r="I412" s="328">
        <v>37122</v>
      </c>
    </row>
    <row r="413" ht="16" customHeight="1" spans="1:9">
      <c r="A413" s="295" t="s">
        <v>513</v>
      </c>
      <c r="B413" s="73">
        <v>744</v>
      </c>
      <c r="E413" s="325" t="s">
        <v>573</v>
      </c>
      <c r="F413" s="316">
        <v>1000</v>
      </c>
      <c r="H413" s="324" t="s">
        <v>545</v>
      </c>
      <c r="I413" s="326">
        <v>13665</v>
      </c>
    </row>
    <row r="414" ht="16" customHeight="1" spans="1:9">
      <c r="A414" s="295" t="s">
        <v>515</v>
      </c>
      <c r="B414" s="73">
        <v>287</v>
      </c>
      <c r="E414" s="323" t="s">
        <v>574</v>
      </c>
      <c r="F414" s="320">
        <v>500</v>
      </c>
      <c r="H414" s="325" t="s">
        <v>132</v>
      </c>
      <c r="I414" s="327">
        <v>600</v>
      </c>
    </row>
    <row r="415" ht="16" customHeight="1" spans="1:9">
      <c r="A415" s="295" t="s">
        <v>575</v>
      </c>
      <c r="B415" s="73">
        <v>150</v>
      </c>
      <c r="E415" s="324" t="s">
        <v>576</v>
      </c>
      <c r="F415" s="321">
        <v>400</v>
      </c>
      <c r="H415" s="325" t="s">
        <v>133</v>
      </c>
      <c r="I415" s="327">
        <v>10</v>
      </c>
    </row>
    <row r="416" ht="16" customHeight="1" spans="1:9">
      <c r="A416" s="295" t="s">
        <v>516</v>
      </c>
      <c r="B416" s="73">
        <v>258</v>
      </c>
      <c r="E416" s="325" t="s">
        <v>133</v>
      </c>
      <c r="F416" s="316">
        <v>100</v>
      </c>
      <c r="H416" s="325" t="s">
        <v>548</v>
      </c>
      <c r="I416" s="327">
        <v>3500</v>
      </c>
    </row>
    <row r="417" ht="16" customHeight="1" spans="1:9">
      <c r="A417" s="295" t="s">
        <v>518</v>
      </c>
      <c r="B417" s="73">
        <v>75</v>
      </c>
      <c r="E417" s="325" t="s">
        <v>577</v>
      </c>
      <c r="F417" s="316">
        <v>20</v>
      </c>
      <c r="H417" s="325" t="s">
        <v>549</v>
      </c>
      <c r="I417" s="327">
        <v>3087</v>
      </c>
    </row>
    <row r="418" ht="16" customHeight="1" spans="1:9">
      <c r="A418" s="295" t="s">
        <v>521</v>
      </c>
      <c r="B418" s="73">
        <v>390</v>
      </c>
      <c r="E418" s="325" t="s">
        <v>578</v>
      </c>
      <c r="F418" s="316">
        <v>280</v>
      </c>
      <c r="H418" s="325" t="s">
        <v>550</v>
      </c>
      <c r="I418" s="327">
        <v>10</v>
      </c>
    </row>
    <row r="419" ht="16" customHeight="1" spans="1:9">
      <c r="A419" s="295" t="s">
        <v>523</v>
      </c>
      <c r="B419" s="73">
        <v>942</v>
      </c>
      <c r="E419" s="324" t="s">
        <v>579</v>
      </c>
      <c r="F419" s="321">
        <v>100</v>
      </c>
      <c r="H419" s="325" t="s">
        <v>551</v>
      </c>
      <c r="I419" s="327">
        <v>100</v>
      </c>
    </row>
    <row r="420" ht="16" customHeight="1" spans="1:9">
      <c r="A420" s="291" t="s">
        <v>524</v>
      </c>
      <c r="B420" s="73">
        <v>34245</v>
      </c>
      <c r="E420" s="325" t="s">
        <v>132</v>
      </c>
      <c r="F420" s="316">
        <v>50</v>
      </c>
      <c r="H420" s="325" t="s">
        <v>552</v>
      </c>
      <c r="I420" s="327">
        <v>1879</v>
      </c>
    </row>
    <row r="421" ht="16" customHeight="1" spans="1:9">
      <c r="A421" s="295" t="s">
        <v>132</v>
      </c>
      <c r="B421" s="73">
        <v>572</v>
      </c>
      <c r="E421" s="325" t="s">
        <v>133</v>
      </c>
      <c r="F421" s="316">
        <v>50</v>
      </c>
      <c r="H421" s="325" t="s">
        <v>580</v>
      </c>
      <c r="I421" s="327">
        <v>234</v>
      </c>
    </row>
    <row r="422" ht="16" customHeight="1" spans="1:9">
      <c r="A422" s="295" t="s">
        <v>526</v>
      </c>
      <c r="B422" s="73">
        <v>2015</v>
      </c>
      <c r="E422" s="323" t="s">
        <v>581</v>
      </c>
      <c r="F422" s="320">
        <v>300</v>
      </c>
      <c r="H422" s="325" t="s">
        <v>553</v>
      </c>
      <c r="I422" s="327">
        <v>500</v>
      </c>
    </row>
    <row r="423" ht="16" customHeight="1" spans="1:9">
      <c r="A423" s="295" t="s">
        <v>528</v>
      </c>
      <c r="B423" s="73">
        <v>5317</v>
      </c>
      <c r="E423" s="324" t="s">
        <v>582</v>
      </c>
      <c r="F423" s="321">
        <v>40</v>
      </c>
      <c r="H423" s="325" t="s">
        <v>554</v>
      </c>
      <c r="I423" s="327">
        <v>3745</v>
      </c>
    </row>
    <row r="424" ht="16" customHeight="1" spans="1:9">
      <c r="A424" s="295" t="s">
        <v>529</v>
      </c>
      <c r="B424" s="73">
        <v>3131</v>
      </c>
      <c r="E424" s="325" t="s">
        <v>583</v>
      </c>
      <c r="F424" s="316">
        <v>40</v>
      </c>
      <c r="H424" s="324" t="s">
        <v>584</v>
      </c>
      <c r="I424" s="326">
        <v>3000</v>
      </c>
    </row>
    <row r="425" ht="16" customHeight="1" spans="1:9">
      <c r="A425" s="295" t="s">
        <v>530</v>
      </c>
      <c r="B425" s="73">
        <v>1633</v>
      </c>
      <c r="E425" s="324" t="s">
        <v>585</v>
      </c>
      <c r="F425" s="321">
        <v>260</v>
      </c>
      <c r="H425" s="325" t="s">
        <v>586</v>
      </c>
      <c r="I425" s="327">
        <v>3000</v>
      </c>
    </row>
    <row r="426" ht="16" customHeight="1" spans="1:9">
      <c r="A426" s="295" t="s">
        <v>531</v>
      </c>
      <c r="B426" s="73">
        <v>218</v>
      </c>
      <c r="E426" s="323" t="s">
        <v>587</v>
      </c>
      <c r="F426" s="320">
        <v>7000</v>
      </c>
      <c r="H426" s="324" t="s">
        <v>555</v>
      </c>
      <c r="I426" s="326">
        <v>1475</v>
      </c>
    </row>
    <row r="427" ht="16" customHeight="1" spans="1:9">
      <c r="A427" s="295" t="s">
        <v>533</v>
      </c>
      <c r="B427" s="73">
        <v>21359</v>
      </c>
      <c r="E427" s="324" t="s">
        <v>588</v>
      </c>
      <c r="F427" s="321">
        <v>6555</v>
      </c>
      <c r="H427" s="325" t="s">
        <v>556</v>
      </c>
      <c r="I427" s="327">
        <v>350</v>
      </c>
    </row>
    <row r="428" ht="16" customHeight="1" spans="1:9">
      <c r="A428" s="291" t="s">
        <v>534</v>
      </c>
      <c r="B428" s="73">
        <v>534</v>
      </c>
      <c r="E428" s="325" t="s">
        <v>132</v>
      </c>
      <c r="F428" s="316">
        <v>1000</v>
      </c>
      <c r="H428" s="325" t="s">
        <v>557</v>
      </c>
      <c r="I428" s="327">
        <v>1125</v>
      </c>
    </row>
    <row r="429" ht="16" customHeight="1" spans="1:9">
      <c r="A429" s="295" t="s">
        <v>589</v>
      </c>
      <c r="B429" s="73">
        <v>294</v>
      </c>
      <c r="E429" s="325" t="s">
        <v>133</v>
      </c>
      <c r="F429" s="316">
        <v>30</v>
      </c>
      <c r="H429" s="324" t="s">
        <v>558</v>
      </c>
      <c r="I429" s="326">
        <v>17482</v>
      </c>
    </row>
    <row r="430" ht="16" customHeight="1" spans="1:9">
      <c r="A430" s="295" t="s">
        <v>590</v>
      </c>
      <c r="B430" s="73">
        <v>240</v>
      </c>
      <c r="E430" s="325" t="s">
        <v>591</v>
      </c>
      <c r="F430" s="316">
        <v>300</v>
      </c>
      <c r="H430" s="325" t="s">
        <v>559</v>
      </c>
      <c r="I430" s="327">
        <v>3888</v>
      </c>
    </row>
    <row r="431" ht="16" customHeight="1" spans="1:9">
      <c r="A431" s="291" t="s">
        <v>538</v>
      </c>
      <c r="B431" s="73">
        <v>9121</v>
      </c>
      <c r="E431" s="325" t="s">
        <v>592</v>
      </c>
      <c r="F431" s="316">
        <v>40</v>
      </c>
      <c r="H431" s="325" t="s">
        <v>560</v>
      </c>
      <c r="I431" s="327">
        <v>13594</v>
      </c>
    </row>
    <row r="432" ht="16" customHeight="1" spans="1:9">
      <c r="A432" s="295" t="s">
        <v>540</v>
      </c>
      <c r="B432" s="73">
        <v>4960</v>
      </c>
      <c r="E432" s="325" t="s">
        <v>139</v>
      </c>
      <c r="F432" s="316">
        <v>5185</v>
      </c>
      <c r="H432" s="324" t="s">
        <v>593</v>
      </c>
      <c r="I432" s="326">
        <v>1500</v>
      </c>
    </row>
    <row r="433" ht="16" customHeight="1" spans="1:9">
      <c r="A433" s="295" t="s">
        <v>541</v>
      </c>
      <c r="B433" s="73">
        <v>4161</v>
      </c>
      <c r="E433" s="324" t="s">
        <v>594</v>
      </c>
      <c r="F433" s="321">
        <v>445</v>
      </c>
      <c r="H433" s="325" t="s">
        <v>595</v>
      </c>
      <c r="I433" s="327">
        <v>1500</v>
      </c>
    </row>
    <row r="434" ht="16" customHeight="1" spans="1:9">
      <c r="A434" s="291" t="s">
        <v>542</v>
      </c>
      <c r="B434" s="73">
        <v>5975</v>
      </c>
      <c r="E434" s="325" t="s">
        <v>596</v>
      </c>
      <c r="F434" s="316">
        <v>380</v>
      </c>
      <c r="H434" s="323" t="s">
        <v>561</v>
      </c>
      <c r="I434" s="328">
        <v>14995</v>
      </c>
    </row>
    <row r="435" ht="16" customHeight="1" spans="1:9">
      <c r="A435" s="295" t="s">
        <v>543</v>
      </c>
      <c r="B435" s="73">
        <v>5975</v>
      </c>
      <c r="E435" s="325" t="s">
        <v>597</v>
      </c>
      <c r="F435" s="316">
        <v>5</v>
      </c>
      <c r="H435" s="324" t="s">
        <v>598</v>
      </c>
      <c r="I435" s="326">
        <v>885</v>
      </c>
    </row>
    <row r="436" ht="16" customHeight="1" spans="1:9">
      <c r="A436" s="291" t="s">
        <v>599</v>
      </c>
      <c r="B436" s="73">
        <v>47773</v>
      </c>
      <c r="E436" s="325" t="s">
        <v>600</v>
      </c>
      <c r="F436" s="316">
        <v>60</v>
      </c>
      <c r="H436" s="325" t="s">
        <v>601</v>
      </c>
      <c r="I436" s="327">
        <v>885</v>
      </c>
    </row>
    <row r="437" ht="16" customHeight="1" spans="1:9">
      <c r="A437" s="291" t="s">
        <v>545</v>
      </c>
      <c r="B437" s="73">
        <v>15156</v>
      </c>
      <c r="E437" s="323" t="s">
        <v>602</v>
      </c>
      <c r="F437" s="320">
        <v>25000</v>
      </c>
      <c r="H437" s="324" t="s">
        <v>563</v>
      </c>
      <c r="I437" s="326">
        <v>300</v>
      </c>
    </row>
    <row r="438" ht="16" customHeight="1" spans="1:9">
      <c r="A438" s="295" t="s">
        <v>132</v>
      </c>
      <c r="B438" s="73">
        <v>813</v>
      </c>
      <c r="E438" s="324" t="s">
        <v>603</v>
      </c>
      <c r="F438" s="321">
        <v>5000</v>
      </c>
      <c r="H438" s="325" t="s">
        <v>565</v>
      </c>
      <c r="I438" s="327">
        <v>300</v>
      </c>
    </row>
    <row r="439" ht="16" customHeight="1" spans="1:9">
      <c r="A439" s="295" t="s">
        <v>133</v>
      </c>
      <c r="B439" s="73">
        <v>12</v>
      </c>
      <c r="E439" s="325" t="s">
        <v>604</v>
      </c>
      <c r="F439" s="316">
        <v>1900</v>
      </c>
      <c r="H439" s="324" t="s">
        <v>567</v>
      </c>
      <c r="I439" s="326">
        <v>460</v>
      </c>
    </row>
    <row r="440" ht="16" customHeight="1" spans="1:9">
      <c r="A440" s="295" t="s">
        <v>548</v>
      </c>
      <c r="B440" s="73">
        <v>3954</v>
      </c>
      <c r="E440" s="325" t="s">
        <v>605</v>
      </c>
      <c r="F440" s="316">
        <v>983</v>
      </c>
      <c r="H440" s="325" t="s">
        <v>132</v>
      </c>
      <c r="I440" s="327">
        <v>450</v>
      </c>
    </row>
    <row r="441" ht="16" customHeight="1" spans="1:9">
      <c r="A441" s="295" t="s">
        <v>549</v>
      </c>
      <c r="B441" s="73">
        <v>3357</v>
      </c>
      <c r="E441" s="325" t="s">
        <v>606</v>
      </c>
      <c r="F441" s="316">
        <v>900</v>
      </c>
      <c r="H441" s="325" t="s">
        <v>133</v>
      </c>
      <c r="I441" s="327">
        <v>10</v>
      </c>
    </row>
    <row r="442" ht="16" customHeight="1" spans="1:9">
      <c r="A442" s="295" t="s">
        <v>551</v>
      </c>
      <c r="B442" s="73">
        <v>125</v>
      </c>
      <c r="E442" s="325" t="s">
        <v>607</v>
      </c>
      <c r="F442" s="316">
        <v>1207</v>
      </c>
      <c r="H442" s="324" t="s">
        <v>568</v>
      </c>
      <c r="I442" s="326">
        <v>8350</v>
      </c>
    </row>
    <row r="443" ht="16" customHeight="1" spans="1:9">
      <c r="A443" s="295" t="s">
        <v>552</v>
      </c>
      <c r="B443" s="73">
        <v>4787</v>
      </c>
      <c r="E443" s="325" t="s">
        <v>608</v>
      </c>
      <c r="F443" s="316">
        <v>10</v>
      </c>
      <c r="H443" s="325" t="s">
        <v>569</v>
      </c>
      <c r="I443" s="327">
        <v>700</v>
      </c>
    </row>
    <row r="444" ht="16" customHeight="1" spans="1:9">
      <c r="A444" s="295" t="s">
        <v>553</v>
      </c>
      <c r="B444" s="73">
        <v>834</v>
      </c>
      <c r="E444" s="324" t="s">
        <v>609</v>
      </c>
      <c r="F444" s="321">
        <v>20000</v>
      </c>
      <c r="H444" s="325" t="s">
        <v>570</v>
      </c>
      <c r="I444" s="327">
        <v>7650</v>
      </c>
    </row>
    <row r="445" ht="16" customHeight="1" spans="1:9">
      <c r="A445" s="295" t="s">
        <v>554</v>
      </c>
      <c r="B445" s="73">
        <v>1274</v>
      </c>
      <c r="E445" s="325" t="s">
        <v>610</v>
      </c>
      <c r="F445" s="316">
        <v>20000</v>
      </c>
      <c r="H445" s="324" t="s">
        <v>572</v>
      </c>
      <c r="I445" s="326">
        <v>5000</v>
      </c>
    </row>
    <row r="446" ht="16" customHeight="1" spans="1:9">
      <c r="A446" s="291" t="s">
        <v>611</v>
      </c>
      <c r="B446" s="73">
        <v>2</v>
      </c>
      <c r="E446" s="323" t="s">
        <v>612</v>
      </c>
      <c r="F446" s="320">
        <v>500</v>
      </c>
      <c r="H446" s="325" t="s">
        <v>573</v>
      </c>
      <c r="I446" s="327">
        <v>5000</v>
      </c>
    </row>
    <row r="447" ht="16" customHeight="1" spans="1:9">
      <c r="A447" s="295" t="s">
        <v>132</v>
      </c>
      <c r="B447" s="73">
        <v>2</v>
      </c>
      <c r="E447" s="324" t="s">
        <v>613</v>
      </c>
      <c r="F447" s="321">
        <v>500</v>
      </c>
      <c r="H447" s="323" t="s">
        <v>574</v>
      </c>
      <c r="I447" s="328">
        <v>8230</v>
      </c>
    </row>
    <row r="448" ht="16" customHeight="1" spans="1:9">
      <c r="A448" s="291" t="s">
        <v>584</v>
      </c>
      <c r="B448" s="73">
        <v>14226</v>
      </c>
      <c r="E448" s="325" t="s">
        <v>139</v>
      </c>
      <c r="F448" s="316">
        <v>300</v>
      </c>
      <c r="H448" s="324" t="s">
        <v>576</v>
      </c>
      <c r="I448" s="326">
        <v>6630</v>
      </c>
    </row>
    <row r="449" ht="16" customHeight="1" spans="1:9">
      <c r="A449" s="295" t="s">
        <v>586</v>
      </c>
      <c r="B449" s="73">
        <v>14226</v>
      </c>
      <c r="E449" s="325" t="s">
        <v>614</v>
      </c>
      <c r="F449" s="316">
        <v>200</v>
      </c>
      <c r="H449" s="325" t="s">
        <v>133</v>
      </c>
      <c r="I449" s="327">
        <v>100</v>
      </c>
    </row>
    <row r="450" ht="16" customHeight="1" spans="1:9">
      <c r="A450" s="291" t="s">
        <v>615</v>
      </c>
      <c r="B450" s="73">
        <v>30</v>
      </c>
      <c r="E450" s="323" t="s">
        <v>616</v>
      </c>
      <c r="F450" s="320">
        <v>4000</v>
      </c>
      <c r="H450" s="325" t="s">
        <v>577</v>
      </c>
      <c r="I450" s="327">
        <v>20</v>
      </c>
    </row>
    <row r="451" ht="16" customHeight="1" spans="1:9">
      <c r="A451" s="295" t="s">
        <v>133</v>
      </c>
      <c r="B451" s="73">
        <v>30</v>
      </c>
      <c r="E451" s="324" t="s">
        <v>617</v>
      </c>
      <c r="F451" s="321">
        <v>1539</v>
      </c>
      <c r="H451" s="325" t="s">
        <v>578</v>
      </c>
      <c r="I451" s="327">
        <v>6510</v>
      </c>
    </row>
    <row r="452" ht="16" customHeight="1" spans="1:9">
      <c r="A452" s="291" t="s">
        <v>558</v>
      </c>
      <c r="B452" s="73">
        <v>10979</v>
      </c>
      <c r="E452" s="325" t="s">
        <v>132</v>
      </c>
      <c r="F452" s="316">
        <v>900</v>
      </c>
      <c r="H452" s="324" t="s">
        <v>579</v>
      </c>
      <c r="I452" s="326">
        <v>100</v>
      </c>
    </row>
    <row r="453" ht="16" customHeight="1" spans="1:9">
      <c r="A453" s="295" t="s">
        <v>559</v>
      </c>
      <c r="B453" s="73">
        <v>10551</v>
      </c>
      <c r="E453" s="325" t="s">
        <v>618</v>
      </c>
      <c r="F453" s="316">
        <v>229</v>
      </c>
      <c r="H453" s="325" t="s">
        <v>132</v>
      </c>
      <c r="I453" s="327">
        <v>50</v>
      </c>
    </row>
    <row r="454" ht="16" customHeight="1" spans="1:9">
      <c r="A454" s="295" t="s">
        <v>560</v>
      </c>
      <c r="B454" s="73">
        <v>428</v>
      </c>
      <c r="E454" s="325" t="s">
        <v>619</v>
      </c>
      <c r="F454" s="316">
        <v>150</v>
      </c>
      <c r="H454" s="325" t="s">
        <v>133</v>
      </c>
      <c r="I454" s="327">
        <v>50</v>
      </c>
    </row>
    <row r="455" ht="16" customHeight="1" spans="1:9">
      <c r="A455" s="291" t="s">
        <v>593</v>
      </c>
      <c r="B455" s="73">
        <v>7380</v>
      </c>
      <c r="E455" s="325" t="s">
        <v>620</v>
      </c>
      <c r="F455" s="316">
        <v>20</v>
      </c>
      <c r="H455" s="324" t="s">
        <v>621</v>
      </c>
      <c r="I455" s="326">
        <v>1500</v>
      </c>
    </row>
    <row r="456" ht="16" customHeight="1" spans="1:9">
      <c r="A456" s="295" t="s">
        <v>595</v>
      </c>
      <c r="B456" s="73">
        <v>7380</v>
      </c>
      <c r="E456" s="325" t="s">
        <v>622</v>
      </c>
      <c r="F456" s="316">
        <v>30</v>
      </c>
      <c r="H456" s="323" t="s">
        <v>581</v>
      </c>
      <c r="I456" s="328">
        <v>30871</v>
      </c>
    </row>
    <row r="457" ht="16" customHeight="1" spans="1:9">
      <c r="A457" s="291" t="s">
        <v>623</v>
      </c>
      <c r="B457" s="73">
        <v>2304</v>
      </c>
      <c r="E457" s="325" t="s">
        <v>139</v>
      </c>
      <c r="F457" s="316">
        <v>210</v>
      </c>
      <c r="H457" s="324" t="s">
        <v>582</v>
      </c>
      <c r="I457" s="326">
        <v>40</v>
      </c>
    </row>
    <row r="458" ht="16" customHeight="1" spans="1:9">
      <c r="A458" s="291" t="s">
        <v>567</v>
      </c>
      <c r="B458" s="73">
        <v>650</v>
      </c>
      <c r="E458" s="324" t="s">
        <v>624</v>
      </c>
      <c r="F458" s="321">
        <v>2000</v>
      </c>
      <c r="H458" s="325" t="s">
        <v>583</v>
      </c>
      <c r="I458" s="327">
        <v>40</v>
      </c>
    </row>
    <row r="459" ht="16" customHeight="1" spans="1:9">
      <c r="A459" s="295" t="s">
        <v>132</v>
      </c>
      <c r="B459" s="73">
        <v>449</v>
      </c>
      <c r="E459" s="325" t="s">
        <v>625</v>
      </c>
      <c r="F459" s="316">
        <v>2000</v>
      </c>
      <c r="H459" s="324" t="s">
        <v>626</v>
      </c>
      <c r="I459" s="326">
        <v>251</v>
      </c>
    </row>
    <row r="460" ht="16" customHeight="1" spans="1:9">
      <c r="A460" s="295" t="s">
        <v>627</v>
      </c>
      <c r="B460" s="73">
        <v>201</v>
      </c>
      <c r="E460" s="324" t="s">
        <v>628</v>
      </c>
      <c r="F460" s="321">
        <v>66</v>
      </c>
      <c r="H460" s="329" t="s">
        <v>629</v>
      </c>
      <c r="I460" s="330">
        <v>251</v>
      </c>
    </row>
    <row r="461" ht="16" customHeight="1" spans="1:9">
      <c r="A461" s="291" t="s">
        <v>568</v>
      </c>
      <c r="B461" s="73">
        <v>605</v>
      </c>
      <c r="E461" s="325" t="s">
        <v>630</v>
      </c>
      <c r="F461" s="316">
        <v>20</v>
      </c>
      <c r="H461" s="324" t="s">
        <v>585</v>
      </c>
      <c r="I461" s="326">
        <v>30580</v>
      </c>
    </row>
    <row r="462" ht="16" customHeight="1" spans="1:9">
      <c r="A462" s="295" t="s">
        <v>569</v>
      </c>
      <c r="B462" s="73">
        <v>232</v>
      </c>
      <c r="E462" s="325" t="s">
        <v>631</v>
      </c>
      <c r="F462" s="316">
        <v>10</v>
      </c>
      <c r="H462" s="323" t="s">
        <v>587</v>
      </c>
      <c r="I462" s="328">
        <v>17767</v>
      </c>
    </row>
    <row r="463" ht="16" customHeight="1" spans="1:9">
      <c r="A463" s="295" t="s">
        <v>570</v>
      </c>
      <c r="B463" s="73">
        <v>373</v>
      </c>
      <c r="E463" s="325" t="s">
        <v>632</v>
      </c>
      <c r="F463" s="316">
        <v>36</v>
      </c>
      <c r="H463" s="324" t="s">
        <v>588</v>
      </c>
      <c r="I463" s="326">
        <v>8322</v>
      </c>
    </row>
    <row r="464" ht="16" customHeight="1" spans="1:9">
      <c r="A464" s="291" t="s">
        <v>572</v>
      </c>
      <c r="B464" s="73">
        <v>1049</v>
      </c>
      <c r="E464" s="324" t="s">
        <v>633</v>
      </c>
      <c r="F464" s="321">
        <v>285</v>
      </c>
      <c r="H464" s="325" t="s">
        <v>132</v>
      </c>
      <c r="I464" s="327">
        <v>1000</v>
      </c>
    </row>
    <row r="465" ht="16" customHeight="1" spans="1:9">
      <c r="A465" s="295" t="s">
        <v>573</v>
      </c>
      <c r="B465" s="73">
        <v>1049</v>
      </c>
      <c r="E465" s="325" t="s">
        <v>634</v>
      </c>
      <c r="F465" s="316">
        <v>280</v>
      </c>
      <c r="H465" s="325" t="s">
        <v>133</v>
      </c>
      <c r="I465" s="327">
        <v>30</v>
      </c>
    </row>
    <row r="466" ht="16" customHeight="1" spans="1:9">
      <c r="A466" s="291" t="s">
        <v>635</v>
      </c>
      <c r="B466" s="73">
        <v>3637</v>
      </c>
      <c r="E466" s="325" t="s">
        <v>636</v>
      </c>
      <c r="F466" s="316">
        <v>5</v>
      </c>
      <c r="H466" s="325" t="s">
        <v>637</v>
      </c>
      <c r="I466" s="327">
        <v>1767</v>
      </c>
    </row>
    <row r="467" ht="16" customHeight="1" spans="1:9">
      <c r="A467" s="291" t="s">
        <v>576</v>
      </c>
      <c r="B467" s="73">
        <v>1958</v>
      </c>
      <c r="E467" s="324" t="s">
        <v>638</v>
      </c>
      <c r="F467" s="321">
        <v>110</v>
      </c>
      <c r="H467" s="325" t="s">
        <v>591</v>
      </c>
      <c r="I467" s="327">
        <v>300</v>
      </c>
    </row>
    <row r="468" ht="16" customHeight="1" spans="1:9">
      <c r="A468" s="295" t="s">
        <v>133</v>
      </c>
      <c r="B468" s="73">
        <v>16</v>
      </c>
      <c r="E468" s="325" t="s">
        <v>639</v>
      </c>
      <c r="F468" s="316">
        <v>100</v>
      </c>
      <c r="H468" s="325" t="s">
        <v>592</v>
      </c>
      <c r="I468" s="327">
        <v>40</v>
      </c>
    </row>
    <row r="469" ht="16" customHeight="1" spans="1:9">
      <c r="A469" s="295" t="s">
        <v>640</v>
      </c>
      <c r="B469" s="73">
        <v>80</v>
      </c>
      <c r="E469" s="325" t="s">
        <v>641</v>
      </c>
      <c r="F469" s="316">
        <v>10</v>
      </c>
      <c r="H469" s="325" t="s">
        <v>139</v>
      </c>
      <c r="I469" s="327">
        <v>5185</v>
      </c>
    </row>
    <row r="470" ht="16" customHeight="1" spans="1:9">
      <c r="A470" s="295" t="s">
        <v>578</v>
      </c>
      <c r="B470" s="73">
        <v>1862</v>
      </c>
      <c r="E470" s="323" t="s">
        <v>642</v>
      </c>
      <c r="F470" s="320">
        <v>10000</v>
      </c>
      <c r="H470" s="324" t="s">
        <v>594</v>
      </c>
      <c r="I470" s="326">
        <v>445</v>
      </c>
    </row>
    <row r="471" ht="16" customHeight="1" spans="1:9">
      <c r="A471" s="291" t="s">
        <v>579</v>
      </c>
      <c r="B471" s="73">
        <v>829</v>
      </c>
      <c r="E471" s="323" t="s">
        <v>643</v>
      </c>
      <c r="F471" s="320">
        <v>21053</v>
      </c>
      <c r="H471" s="325" t="s">
        <v>596</v>
      </c>
      <c r="I471" s="327">
        <v>380</v>
      </c>
    </row>
    <row r="472" ht="16" customHeight="1" spans="1:9">
      <c r="A472" s="295" t="s">
        <v>132</v>
      </c>
      <c r="B472" s="73">
        <v>472</v>
      </c>
      <c r="E472" s="324" t="s">
        <v>644</v>
      </c>
      <c r="F472" s="321">
        <v>21053</v>
      </c>
      <c r="H472" s="325" t="s">
        <v>597</v>
      </c>
      <c r="I472" s="327">
        <v>5</v>
      </c>
    </row>
    <row r="473" ht="16" customHeight="1" spans="1:9">
      <c r="A473" s="295" t="s">
        <v>645</v>
      </c>
      <c r="B473" s="73">
        <v>357</v>
      </c>
      <c r="E473" s="325" t="s">
        <v>646</v>
      </c>
      <c r="F473" s="316">
        <v>21053</v>
      </c>
      <c r="H473" s="325" t="s">
        <v>600</v>
      </c>
      <c r="I473" s="327">
        <v>60</v>
      </c>
    </row>
    <row r="474" ht="16" customHeight="1" spans="1:9">
      <c r="A474" s="291" t="s">
        <v>621</v>
      </c>
      <c r="B474" s="73">
        <v>850</v>
      </c>
      <c r="H474" s="324" t="s">
        <v>647</v>
      </c>
      <c r="I474" s="326">
        <v>9000</v>
      </c>
    </row>
    <row r="475" ht="16" customHeight="1" spans="1:9">
      <c r="A475" s="295" t="s">
        <v>648</v>
      </c>
      <c r="B475" s="73">
        <v>850</v>
      </c>
      <c r="H475" s="323" t="s">
        <v>602</v>
      </c>
      <c r="I475" s="328">
        <v>28849</v>
      </c>
    </row>
    <row r="476" ht="16" customHeight="1" spans="1:9">
      <c r="A476" s="291" t="s">
        <v>649</v>
      </c>
      <c r="B476" s="73">
        <v>391</v>
      </c>
      <c r="H476" s="324" t="s">
        <v>603</v>
      </c>
      <c r="I476" s="326">
        <v>10849</v>
      </c>
    </row>
    <row r="477" ht="16" customHeight="1" spans="1:9">
      <c r="A477" s="291" t="s">
        <v>650</v>
      </c>
      <c r="B477" s="73">
        <v>30</v>
      </c>
      <c r="H477" s="325" t="s">
        <v>604</v>
      </c>
      <c r="I477" s="327">
        <v>6903</v>
      </c>
    </row>
    <row r="478" ht="16" customHeight="1" spans="1:9">
      <c r="A478" s="295" t="s">
        <v>651</v>
      </c>
      <c r="B478" s="73">
        <v>30</v>
      </c>
      <c r="H478" s="325" t="s">
        <v>605</v>
      </c>
      <c r="I478" s="327">
        <v>983</v>
      </c>
    </row>
    <row r="479" ht="16" customHeight="1" spans="1:9">
      <c r="A479" s="291" t="s">
        <v>585</v>
      </c>
      <c r="B479" s="73">
        <v>361</v>
      </c>
      <c r="H479" s="325" t="s">
        <v>606</v>
      </c>
      <c r="I479" s="327">
        <v>900</v>
      </c>
    </row>
    <row r="480" ht="16" customHeight="1" spans="1:9">
      <c r="A480" s="295" t="s">
        <v>652</v>
      </c>
      <c r="B480" s="73">
        <v>361</v>
      </c>
      <c r="H480" s="325" t="s">
        <v>607</v>
      </c>
      <c r="I480" s="327">
        <v>1207</v>
      </c>
    </row>
    <row r="481" ht="16" customHeight="1" spans="1:9">
      <c r="A481" s="291" t="s">
        <v>653</v>
      </c>
      <c r="B481" s="73">
        <v>15487</v>
      </c>
      <c r="H481" s="325" t="s">
        <v>608</v>
      </c>
      <c r="I481" s="327">
        <v>856</v>
      </c>
    </row>
    <row r="482" ht="16" customHeight="1" spans="1:9">
      <c r="A482" s="291" t="s">
        <v>588</v>
      </c>
      <c r="B482" s="73">
        <v>14764</v>
      </c>
      <c r="H482" s="324" t="s">
        <v>609</v>
      </c>
      <c r="I482" s="326">
        <v>18000</v>
      </c>
    </row>
    <row r="483" ht="16" customHeight="1" spans="1:9">
      <c r="A483" s="295" t="s">
        <v>132</v>
      </c>
      <c r="B483" s="73">
        <v>1790</v>
      </c>
      <c r="H483" s="325" t="s">
        <v>610</v>
      </c>
      <c r="I483" s="327">
        <v>18000</v>
      </c>
    </row>
    <row r="484" ht="16" customHeight="1" spans="1:9">
      <c r="A484" s="295" t="s">
        <v>133</v>
      </c>
      <c r="B484" s="73">
        <v>309</v>
      </c>
      <c r="H484" s="323" t="s">
        <v>612</v>
      </c>
      <c r="I484" s="328">
        <v>2100</v>
      </c>
    </row>
    <row r="485" ht="16" customHeight="1" spans="1:9">
      <c r="A485" s="295" t="s">
        <v>637</v>
      </c>
      <c r="B485" s="73">
        <v>6131</v>
      </c>
      <c r="H485" s="324" t="s">
        <v>613</v>
      </c>
      <c r="I485" s="326">
        <v>500</v>
      </c>
    </row>
    <row r="486" ht="16" customHeight="1" spans="1:9">
      <c r="A486" s="295" t="s">
        <v>591</v>
      </c>
      <c r="B486" s="73">
        <v>20</v>
      </c>
      <c r="H486" s="325" t="s">
        <v>139</v>
      </c>
      <c r="I486" s="327">
        <v>300</v>
      </c>
    </row>
    <row r="487" ht="16" customHeight="1" spans="1:9">
      <c r="A487" s="295" t="s">
        <v>654</v>
      </c>
      <c r="B487" s="73">
        <v>453</v>
      </c>
      <c r="H487" s="325" t="s">
        <v>614</v>
      </c>
      <c r="I487" s="327">
        <v>200</v>
      </c>
    </row>
    <row r="488" ht="16" customHeight="1" spans="1:9">
      <c r="A488" s="295" t="s">
        <v>139</v>
      </c>
      <c r="B488" s="73">
        <v>5749</v>
      </c>
      <c r="H488" s="324" t="s">
        <v>655</v>
      </c>
      <c r="I488" s="326">
        <v>1600</v>
      </c>
    </row>
    <row r="489" ht="16" customHeight="1" spans="1:9">
      <c r="A489" s="295" t="s">
        <v>656</v>
      </c>
      <c r="B489" s="73">
        <v>312</v>
      </c>
      <c r="H489" s="325" t="s">
        <v>657</v>
      </c>
      <c r="I489" s="327">
        <v>800</v>
      </c>
    </row>
    <row r="490" ht="16" customHeight="1" spans="1:9">
      <c r="A490" s="291" t="s">
        <v>594</v>
      </c>
      <c r="B490" s="73">
        <v>723</v>
      </c>
      <c r="H490" s="325" t="s">
        <v>658</v>
      </c>
      <c r="I490" s="327">
        <v>800</v>
      </c>
    </row>
    <row r="491" ht="16" customHeight="1" spans="1:9">
      <c r="A491" s="295" t="s">
        <v>596</v>
      </c>
      <c r="B491" s="73">
        <v>328</v>
      </c>
      <c r="H491" s="323" t="s">
        <v>616</v>
      </c>
      <c r="I491" s="328">
        <v>5596</v>
      </c>
    </row>
    <row r="492" ht="16" customHeight="1" spans="1:9">
      <c r="A492" s="295" t="s">
        <v>597</v>
      </c>
      <c r="B492" s="73">
        <v>9</v>
      </c>
      <c r="H492" s="324" t="s">
        <v>617</v>
      </c>
      <c r="I492" s="326">
        <v>1539</v>
      </c>
    </row>
    <row r="493" ht="16" customHeight="1" spans="1:9">
      <c r="A493" s="295" t="s">
        <v>600</v>
      </c>
      <c r="B493" s="73">
        <v>386</v>
      </c>
      <c r="H493" s="325" t="s">
        <v>132</v>
      </c>
      <c r="I493" s="327">
        <v>900</v>
      </c>
    </row>
    <row r="494" ht="16" customHeight="1" spans="1:9">
      <c r="A494" s="291" t="s">
        <v>659</v>
      </c>
      <c r="B494" s="73">
        <v>23756</v>
      </c>
      <c r="H494" s="325" t="s">
        <v>618</v>
      </c>
      <c r="I494" s="327">
        <v>229</v>
      </c>
    </row>
    <row r="495" ht="16" customHeight="1" spans="1:9">
      <c r="A495" s="291" t="s">
        <v>603</v>
      </c>
      <c r="B495" s="73">
        <v>3171</v>
      </c>
      <c r="H495" s="325" t="s">
        <v>619</v>
      </c>
      <c r="I495" s="327">
        <v>150</v>
      </c>
    </row>
    <row r="496" ht="16" customHeight="1" spans="1:9">
      <c r="A496" s="295" t="s">
        <v>604</v>
      </c>
      <c r="B496" s="73">
        <v>230</v>
      </c>
      <c r="H496" s="325" t="s">
        <v>620</v>
      </c>
      <c r="I496" s="327">
        <v>20</v>
      </c>
    </row>
    <row r="497" ht="16" customHeight="1" spans="1:9">
      <c r="A497" s="295" t="s">
        <v>605</v>
      </c>
      <c r="B497" s="73">
        <v>511</v>
      </c>
      <c r="H497" s="325" t="s">
        <v>622</v>
      </c>
      <c r="I497" s="327">
        <v>30</v>
      </c>
    </row>
    <row r="498" ht="16" customHeight="1" spans="1:9">
      <c r="A498" s="295" t="s">
        <v>660</v>
      </c>
      <c r="B498" s="73">
        <v>254</v>
      </c>
      <c r="H498" s="325" t="s">
        <v>139</v>
      </c>
      <c r="I498" s="327">
        <v>210</v>
      </c>
    </row>
    <row r="499" ht="16" customHeight="1" spans="1:9">
      <c r="A499" s="295" t="s">
        <v>661</v>
      </c>
      <c r="B499" s="73">
        <v>10</v>
      </c>
      <c r="H499" s="324" t="s">
        <v>624</v>
      </c>
      <c r="I499" s="326">
        <v>2000</v>
      </c>
    </row>
    <row r="500" ht="16" customHeight="1" spans="1:9">
      <c r="A500" s="295" t="s">
        <v>607</v>
      </c>
      <c r="B500" s="73">
        <v>350</v>
      </c>
      <c r="H500" s="325" t="s">
        <v>625</v>
      </c>
      <c r="I500" s="327">
        <v>2000</v>
      </c>
    </row>
    <row r="501" ht="16" customHeight="1" spans="1:9">
      <c r="A501" s="295" t="s">
        <v>662</v>
      </c>
      <c r="B501" s="73">
        <v>14</v>
      </c>
      <c r="H501" s="324" t="s">
        <v>628</v>
      </c>
      <c r="I501" s="326">
        <v>66</v>
      </c>
    </row>
    <row r="502" ht="16" customHeight="1" spans="1:9">
      <c r="A502" s="295" t="s">
        <v>608</v>
      </c>
      <c r="B502" s="73">
        <v>1802</v>
      </c>
      <c r="H502" s="325" t="s">
        <v>630</v>
      </c>
      <c r="I502" s="327">
        <v>20</v>
      </c>
    </row>
    <row r="503" ht="16" customHeight="1" spans="1:9">
      <c r="A503" s="291" t="s">
        <v>609</v>
      </c>
      <c r="B503" s="73">
        <v>20585</v>
      </c>
      <c r="H503" s="325" t="s">
        <v>631</v>
      </c>
      <c r="I503" s="327">
        <v>10</v>
      </c>
    </row>
    <row r="504" ht="16" customHeight="1" spans="1:9">
      <c r="A504" s="295" t="s">
        <v>610</v>
      </c>
      <c r="B504" s="73">
        <v>20585</v>
      </c>
      <c r="H504" s="325" t="s">
        <v>632</v>
      </c>
      <c r="I504" s="327">
        <v>36</v>
      </c>
    </row>
    <row r="505" ht="16" customHeight="1" spans="1:9">
      <c r="A505" s="291" t="s">
        <v>663</v>
      </c>
      <c r="B505" s="73">
        <v>2129</v>
      </c>
      <c r="H505" s="324" t="s">
        <v>633</v>
      </c>
      <c r="I505" s="326">
        <v>570</v>
      </c>
    </row>
    <row r="506" ht="16" customHeight="1" spans="1:9">
      <c r="A506" s="291" t="s">
        <v>664</v>
      </c>
      <c r="B506" s="73">
        <v>524</v>
      </c>
      <c r="H506" s="325" t="s">
        <v>634</v>
      </c>
      <c r="I506" s="327">
        <v>565</v>
      </c>
    </row>
    <row r="507" ht="16" customHeight="1" spans="1:9">
      <c r="A507" s="295" t="s">
        <v>665</v>
      </c>
      <c r="B507" s="73">
        <v>214</v>
      </c>
      <c r="H507" s="325" t="s">
        <v>636</v>
      </c>
      <c r="I507" s="327">
        <v>5</v>
      </c>
    </row>
    <row r="508" ht="16" customHeight="1" spans="1:9">
      <c r="A508" s="295" t="s">
        <v>139</v>
      </c>
      <c r="B508" s="73">
        <v>202</v>
      </c>
      <c r="H508" s="324" t="s">
        <v>638</v>
      </c>
      <c r="I508" s="326">
        <v>1421</v>
      </c>
    </row>
    <row r="509" ht="16" customHeight="1" spans="1:9">
      <c r="A509" s="295" t="s">
        <v>666</v>
      </c>
      <c r="B509" s="73">
        <v>108</v>
      </c>
      <c r="H509" s="325" t="s">
        <v>667</v>
      </c>
      <c r="I509" s="327">
        <v>832</v>
      </c>
    </row>
    <row r="510" ht="16" customHeight="1" spans="1:9">
      <c r="A510" s="291" t="s">
        <v>655</v>
      </c>
      <c r="B510" s="73">
        <v>1605</v>
      </c>
      <c r="H510" s="325" t="s">
        <v>639</v>
      </c>
      <c r="I510" s="327">
        <v>179</v>
      </c>
    </row>
    <row r="511" ht="16" customHeight="1" spans="1:9">
      <c r="A511" s="295" t="s">
        <v>657</v>
      </c>
      <c r="B511" s="73">
        <v>1605</v>
      </c>
      <c r="H511" s="325" t="s">
        <v>668</v>
      </c>
      <c r="I511" s="327">
        <v>200</v>
      </c>
    </row>
    <row r="512" ht="16" customHeight="1" spans="1:9">
      <c r="A512" s="291" t="s">
        <v>669</v>
      </c>
      <c r="B512" s="73">
        <v>11987</v>
      </c>
      <c r="H512" s="325" t="s">
        <v>670</v>
      </c>
      <c r="I512" s="327">
        <v>200</v>
      </c>
    </row>
    <row r="513" ht="16" customHeight="1" spans="1:9">
      <c r="A513" s="291" t="s">
        <v>617</v>
      </c>
      <c r="B513" s="73">
        <v>3022</v>
      </c>
      <c r="H513" s="325" t="s">
        <v>641</v>
      </c>
      <c r="I513" s="327">
        <v>10</v>
      </c>
    </row>
    <row r="514" ht="16" customHeight="1" spans="1:9">
      <c r="A514" s="295" t="s">
        <v>132</v>
      </c>
      <c r="B514" s="73">
        <v>1022</v>
      </c>
      <c r="H514" s="323" t="s">
        <v>642</v>
      </c>
      <c r="I514" s="328">
        <v>10000</v>
      </c>
    </row>
    <row r="515" ht="16" customHeight="1" spans="1:9">
      <c r="A515" s="295" t="s">
        <v>618</v>
      </c>
      <c r="B515" s="73">
        <v>80</v>
      </c>
      <c r="H515" s="323" t="s">
        <v>643</v>
      </c>
      <c r="I515" s="328">
        <v>21053</v>
      </c>
    </row>
    <row r="516" ht="16" customHeight="1" spans="1:9">
      <c r="A516" s="295" t="s">
        <v>619</v>
      </c>
      <c r="B516" s="73">
        <v>152</v>
      </c>
      <c r="H516" s="324" t="s">
        <v>644</v>
      </c>
      <c r="I516" s="326">
        <v>21053</v>
      </c>
    </row>
    <row r="517" ht="16" customHeight="1" spans="1:9">
      <c r="A517" s="295" t="s">
        <v>620</v>
      </c>
      <c r="B517" s="73">
        <v>145</v>
      </c>
      <c r="H517" s="325" t="s">
        <v>646</v>
      </c>
      <c r="I517" s="327">
        <v>21053</v>
      </c>
    </row>
    <row r="518" ht="16" customHeight="1" spans="1:9">
      <c r="A518" s="295" t="s">
        <v>622</v>
      </c>
      <c r="B518" s="73">
        <v>84</v>
      </c>
      <c r="H518" s="331" t="s">
        <v>671</v>
      </c>
      <c r="I518" s="332">
        <v>4</v>
      </c>
    </row>
    <row r="519" ht="16" customHeight="1" spans="1:2">
      <c r="A519" s="295" t="s">
        <v>139</v>
      </c>
      <c r="B519" s="73">
        <v>493</v>
      </c>
    </row>
    <row r="520" ht="16" customHeight="1" spans="1:2">
      <c r="A520" s="295" t="s">
        <v>672</v>
      </c>
      <c r="B520" s="73">
        <v>1046</v>
      </c>
    </row>
    <row r="521" ht="16" customHeight="1" spans="1:2">
      <c r="A521" s="291" t="s">
        <v>624</v>
      </c>
      <c r="B521" s="73">
        <v>2258</v>
      </c>
    </row>
    <row r="522" ht="16" customHeight="1" spans="1:2">
      <c r="A522" s="295" t="s">
        <v>625</v>
      </c>
      <c r="B522" s="73">
        <v>2258</v>
      </c>
    </row>
    <row r="523" ht="16" customHeight="1" spans="1:2">
      <c r="A523" s="291" t="s">
        <v>628</v>
      </c>
      <c r="B523" s="73">
        <v>53</v>
      </c>
    </row>
    <row r="524" ht="16" customHeight="1" spans="1:2">
      <c r="A524" s="295" t="s">
        <v>630</v>
      </c>
      <c r="B524" s="73">
        <v>20</v>
      </c>
    </row>
    <row r="525" ht="16" customHeight="1" spans="1:2">
      <c r="A525" s="295" t="s">
        <v>673</v>
      </c>
      <c r="B525" s="73">
        <v>33</v>
      </c>
    </row>
    <row r="526" ht="16" customHeight="1" spans="1:2">
      <c r="A526" s="291" t="s">
        <v>633</v>
      </c>
      <c r="B526" s="73">
        <v>6554</v>
      </c>
    </row>
    <row r="527" ht="16" customHeight="1" spans="1:2">
      <c r="A527" s="295" t="s">
        <v>634</v>
      </c>
      <c r="B527" s="73">
        <v>5720</v>
      </c>
    </row>
    <row r="528" ht="16" customHeight="1" spans="1:2">
      <c r="A528" s="295" t="s">
        <v>636</v>
      </c>
      <c r="B528" s="73">
        <v>34</v>
      </c>
    </row>
    <row r="529" ht="16" customHeight="1" spans="1:2">
      <c r="A529" s="295" t="s">
        <v>674</v>
      </c>
      <c r="B529" s="73">
        <v>800</v>
      </c>
    </row>
    <row r="530" ht="16" customHeight="1" spans="1:2">
      <c r="A530" s="291" t="s">
        <v>638</v>
      </c>
      <c r="B530" s="73">
        <v>100</v>
      </c>
    </row>
    <row r="531" ht="16" customHeight="1" spans="1:2">
      <c r="A531" s="295" t="s">
        <v>668</v>
      </c>
      <c r="B531" s="73">
        <v>66</v>
      </c>
    </row>
    <row r="532" ht="16" customHeight="1" spans="1:2">
      <c r="A532" s="295" t="s">
        <v>641</v>
      </c>
      <c r="B532" s="73">
        <v>34</v>
      </c>
    </row>
    <row r="533" ht="16" customHeight="1" spans="1:2">
      <c r="A533" s="291" t="s">
        <v>675</v>
      </c>
      <c r="B533" s="73">
        <v>23865</v>
      </c>
    </row>
    <row r="534" ht="16" customHeight="1" spans="1:2">
      <c r="A534" s="291" t="s">
        <v>644</v>
      </c>
      <c r="B534" s="73">
        <v>23865</v>
      </c>
    </row>
    <row r="535" ht="16" customHeight="1" spans="1:2">
      <c r="A535" s="295" t="s">
        <v>646</v>
      </c>
      <c r="B535" s="73">
        <v>23291</v>
      </c>
    </row>
    <row r="536" ht="16" customHeight="1" spans="1:2">
      <c r="A536" s="295" t="s">
        <v>676</v>
      </c>
      <c r="B536" s="73">
        <v>574</v>
      </c>
    </row>
    <row r="537" ht="16" customHeight="1" spans="1:2">
      <c r="A537" s="291" t="s">
        <v>677</v>
      </c>
      <c r="B537" s="73">
        <v>4</v>
      </c>
    </row>
    <row r="538" ht="16" customHeight="1" spans="1:2">
      <c r="A538" s="291" t="s">
        <v>678</v>
      </c>
      <c r="B538" s="73">
        <v>4</v>
      </c>
    </row>
  </sheetData>
  <mergeCells count="4">
    <mergeCell ref="A2:B2"/>
    <mergeCell ref="A3:B3"/>
    <mergeCell ref="E6:F6"/>
    <mergeCell ref="H6:I6"/>
  </mergeCells>
  <printOptions horizontalCentered="1"/>
  <pageMargins left="0.357638888888889" right="0.357638888888889" top="0.550694444444444" bottom="0.570833333333333" header="0" footer="0.314583333333333"/>
  <pageSetup paperSize="9" orientation="portrait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B34"/>
  <sheetViews>
    <sheetView workbookViewId="0">
      <selection activeCell="F25" sqref="F25"/>
    </sheetView>
  </sheetViews>
  <sheetFormatPr defaultColWidth="9" defaultRowHeight="17" customHeight="1" outlineLevelCol="1"/>
  <cols>
    <col min="1" max="1" width="42.75" style="100" customWidth="1"/>
    <col min="2" max="2" width="28.75" style="100" customWidth="1"/>
    <col min="3" max="16384" width="9" style="100"/>
  </cols>
  <sheetData>
    <row r="1" s="266" customFormat="1" ht="21" customHeight="1" spans="1:2">
      <c r="A1" s="268" t="s">
        <v>679</v>
      </c>
      <c r="B1" s="269"/>
    </row>
    <row r="2" s="266" customFormat="1" ht="26.25" spans="1:2">
      <c r="A2" s="270" t="s">
        <v>680</v>
      </c>
      <c r="B2" s="271"/>
    </row>
    <row r="3" s="266" customFormat="1" ht="18" customHeight="1" spans="1:2">
      <c r="A3" s="272" t="s">
        <v>681</v>
      </c>
      <c r="B3" s="272"/>
    </row>
    <row r="4" s="266" customFormat="1" customHeight="1" spans="2:2">
      <c r="B4" s="273" t="s">
        <v>20</v>
      </c>
    </row>
    <row r="5" ht="18" customHeight="1" spans="1:2">
      <c r="A5" s="274" t="s">
        <v>92</v>
      </c>
      <c r="B5" s="274" t="s">
        <v>23</v>
      </c>
    </row>
    <row r="6" s="267" customFormat="1" ht="24" customHeight="1" spans="1:2">
      <c r="A6" s="275" t="s">
        <v>682</v>
      </c>
      <c r="B6" s="276">
        <v>504705</v>
      </c>
    </row>
    <row r="7" ht="18" customHeight="1" spans="1:2">
      <c r="A7" s="277" t="s">
        <v>683</v>
      </c>
      <c r="B7" s="278">
        <v>88587</v>
      </c>
    </row>
    <row r="8" ht="18" customHeight="1" spans="1:2">
      <c r="A8" s="279" t="s">
        <v>684</v>
      </c>
      <c r="B8" s="280">
        <v>61246</v>
      </c>
    </row>
    <row r="9" ht="18" customHeight="1" spans="1:2">
      <c r="A9" s="279" t="s">
        <v>685</v>
      </c>
      <c r="B9" s="280">
        <v>13411</v>
      </c>
    </row>
    <row r="10" ht="18" customHeight="1" spans="1:2">
      <c r="A10" s="279" t="s">
        <v>686</v>
      </c>
      <c r="B10" s="280">
        <v>4740</v>
      </c>
    </row>
    <row r="11" ht="18" customHeight="1" spans="1:2">
      <c r="A11" s="279" t="s">
        <v>687</v>
      </c>
      <c r="B11" s="280">
        <v>9190</v>
      </c>
    </row>
    <row r="12" ht="18" customHeight="1" spans="1:2">
      <c r="A12" s="277" t="s">
        <v>688</v>
      </c>
      <c r="B12" s="278">
        <v>22710</v>
      </c>
    </row>
    <row r="13" ht="18" customHeight="1" spans="1:2">
      <c r="A13" s="279" t="s">
        <v>689</v>
      </c>
      <c r="B13" s="280">
        <v>18661</v>
      </c>
    </row>
    <row r="14" ht="18" customHeight="1" spans="1:2">
      <c r="A14" s="279" t="s">
        <v>690</v>
      </c>
      <c r="B14" s="280">
        <v>84</v>
      </c>
    </row>
    <row r="15" ht="18" customHeight="1" spans="1:2">
      <c r="A15" s="279" t="s">
        <v>691</v>
      </c>
      <c r="B15" s="280">
        <v>299</v>
      </c>
    </row>
    <row r="16" s="100" customFormat="1" ht="18" customHeight="1" spans="1:2">
      <c r="A16" s="279" t="s">
        <v>692</v>
      </c>
      <c r="B16" s="280">
        <v>16</v>
      </c>
    </row>
    <row r="17" s="100" customFormat="1" ht="18" customHeight="1" spans="1:2">
      <c r="A17" s="279" t="s">
        <v>693</v>
      </c>
      <c r="B17" s="280">
        <v>542</v>
      </c>
    </row>
    <row r="18" ht="18" customHeight="1" spans="1:2">
      <c r="A18" s="279" t="s">
        <v>694</v>
      </c>
      <c r="B18" s="280">
        <v>393</v>
      </c>
    </row>
    <row r="19" ht="18" customHeight="1" spans="1:2">
      <c r="A19" s="279" t="s">
        <v>695</v>
      </c>
      <c r="B19" s="280">
        <v>9</v>
      </c>
    </row>
    <row r="20" ht="18" customHeight="1" spans="1:2">
      <c r="A20" s="279" t="s">
        <v>696</v>
      </c>
      <c r="B20" s="280">
        <v>1815</v>
      </c>
    </row>
    <row r="21" ht="18" customHeight="1" spans="1:2">
      <c r="A21" s="279" t="s">
        <v>697</v>
      </c>
      <c r="B21" s="280">
        <v>524</v>
      </c>
    </row>
    <row r="22" ht="18" customHeight="1" spans="1:2">
      <c r="A22" s="279" t="s">
        <v>698</v>
      </c>
      <c r="B22" s="280">
        <v>367</v>
      </c>
    </row>
    <row r="23" s="100" customFormat="1" ht="18" customHeight="1" spans="1:2">
      <c r="A23" s="277" t="s">
        <v>699</v>
      </c>
      <c r="B23" s="278">
        <v>-13</v>
      </c>
    </row>
    <row r="24" ht="18" customHeight="1" spans="1:2">
      <c r="A24" s="279" t="s">
        <v>700</v>
      </c>
      <c r="B24" s="280">
        <v>-13</v>
      </c>
    </row>
    <row r="25" ht="18" customHeight="1" spans="1:2">
      <c r="A25" s="277" t="s">
        <v>701</v>
      </c>
      <c r="B25" s="278">
        <v>336588</v>
      </c>
    </row>
    <row r="26" ht="18" customHeight="1" spans="1:2">
      <c r="A26" s="279" t="s">
        <v>702</v>
      </c>
      <c r="B26" s="280">
        <v>301603</v>
      </c>
    </row>
    <row r="27" ht="18" customHeight="1" spans="1:2">
      <c r="A27" s="279" t="s">
        <v>703</v>
      </c>
      <c r="B27" s="280">
        <v>34985</v>
      </c>
    </row>
    <row r="28" ht="18" customHeight="1" spans="1:2">
      <c r="A28" s="277" t="s">
        <v>704</v>
      </c>
      <c r="B28" s="278">
        <v>56407</v>
      </c>
    </row>
    <row r="29" ht="18" customHeight="1" spans="1:2">
      <c r="A29" s="279" t="s">
        <v>705</v>
      </c>
      <c r="B29" s="280">
        <v>10356</v>
      </c>
    </row>
    <row r="30" ht="18" customHeight="1" spans="1:2">
      <c r="A30" s="279" t="s">
        <v>706</v>
      </c>
      <c r="B30" s="280">
        <v>180</v>
      </c>
    </row>
    <row r="31" ht="18" customHeight="1" spans="1:2">
      <c r="A31" s="279" t="s">
        <v>707</v>
      </c>
      <c r="B31" s="280">
        <v>3701</v>
      </c>
    </row>
    <row r="32" ht="18" customHeight="1" spans="1:2">
      <c r="A32" s="279" t="s">
        <v>708</v>
      </c>
      <c r="B32" s="280">
        <v>42170</v>
      </c>
    </row>
    <row r="33" ht="18" customHeight="1" spans="1:2">
      <c r="A33" s="277" t="s">
        <v>709</v>
      </c>
      <c r="B33" s="278">
        <v>426</v>
      </c>
    </row>
    <row r="34" ht="18" customHeight="1" spans="1:2">
      <c r="A34" s="279" t="s">
        <v>710</v>
      </c>
      <c r="B34" s="280">
        <v>426</v>
      </c>
    </row>
  </sheetData>
  <mergeCells count="2">
    <mergeCell ref="A2:B2"/>
    <mergeCell ref="A3:B3"/>
  </mergeCells>
  <printOptions horizontalCentered="1"/>
  <pageMargins left="0.786805555555556" right="0.786805555555556" top="0.786805555555556" bottom="0.786805555555556" header="0.393055555555556" footer="0.393055555555556"/>
  <pageSetup paperSize="9" orientation="portrait" horizontalDpi="600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D51"/>
  <sheetViews>
    <sheetView workbookViewId="0">
      <selection activeCell="B5" sqref="B5"/>
    </sheetView>
  </sheetViews>
  <sheetFormatPr defaultColWidth="9" defaultRowHeight="14.25" outlineLevelCol="3"/>
  <cols>
    <col min="1" max="1" width="39.75" style="100" customWidth="1"/>
    <col min="2" max="2" width="10.125" style="188" customWidth="1"/>
    <col min="3" max="3" width="30.5" style="100" customWidth="1"/>
    <col min="4" max="4" width="9.5" style="188" customWidth="1"/>
    <col min="5" max="6" width="9" style="100"/>
    <col min="7" max="7" width="9.375" style="100"/>
    <col min="8" max="8" width="10.375" style="100"/>
    <col min="9" max="16384" width="9" style="100"/>
  </cols>
  <sheetData>
    <row r="1" s="249" customFormat="1" ht="20.25" customHeight="1" spans="1:4">
      <c r="A1" s="87" t="s">
        <v>711</v>
      </c>
      <c r="B1" s="250"/>
      <c r="C1" s="87"/>
      <c r="D1" s="250"/>
    </row>
    <row r="2" s="249" customFormat="1" ht="27" customHeight="1" spans="1:4">
      <c r="A2" s="251" t="s">
        <v>712</v>
      </c>
      <c r="B2" s="191"/>
      <c r="C2" s="251"/>
      <c r="D2" s="191"/>
    </row>
    <row r="3" s="249" customFormat="1" ht="20.25" customHeight="1" spans="1:4">
      <c r="A3" s="252"/>
      <c r="B3" s="253"/>
      <c r="D3" s="193" t="s">
        <v>20</v>
      </c>
    </row>
    <row r="4" s="249" customFormat="1" ht="21" customHeight="1" spans="1:4">
      <c r="A4" s="254" t="s">
        <v>713</v>
      </c>
      <c r="B4" s="255" t="s">
        <v>23</v>
      </c>
      <c r="C4" s="254" t="s">
        <v>714</v>
      </c>
      <c r="D4" s="256" t="s">
        <v>23</v>
      </c>
    </row>
    <row r="5" s="100" customFormat="1" ht="21" customHeight="1" spans="1:4">
      <c r="A5" s="257" t="s">
        <v>32</v>
      </c>
      <c r="B5" s="257">
        <f>SUM(B6,B10,B30)</f>
        <v>607923</v>
      </c>
      <c r="C5" s="258" t="s">
        <v>715</v>
      </c>
      <c r="D5" s="259">
        <f>SUM(D6,D9,D16)</f>
        <v>224549</v>
      </c>
    </row>
    <row r="6" s="100" customFormat="1" spans="1:4">
      <c r="A6" s="260" t="s">
        <v>716</v>
      </c>
      <c r="B6" s="197">
        <f>SUM(B7:B9)</f>
        <v>21812</v>
      </c>
      <c r="C6" s="216" t="s">
        <v>717</v>
      </c>
      <c r="D6" s="199">
        <f>SUM(D7:D8)</f>
        <v>167</v>
      </c>
    </row>
    <row r="7" s="100" customFormat="1" spans="1:4">
      <c r="A7" s="261" t="s">
        <v>718</v>
      </c>
      <c r="B7" s="200">
        <v>5086</v>
      </c>
      <c r="C7" s="68" t="s">
        <v>719</v>
      </c>
      <c r="D7" s="200">
        <v>12</v>
      </c>
    </row>
    <row r="8" s="100" customFormat="1" spans="1:4">
      <c r="A8" s="261" t="s">
        <v>720</v>
      </c>
      <c r="B8" s="200">
        <v>15050</v>
      </c>
      <c r="C8" s="68" t="s">
        <v>721</v>
      </c>
      <c r="D8" s="200">
        <v>155</v>
      </c>
    </row>
    <row r="9" s="100" customFormat="1" spans="1:4">
      <c r="A9" s="261" t="s">
        <v>722</v>
      </c>
      <c r="B9" s="200">
        <v>1676</v>
      </c>
      <c r="C9" s="216" t="s">
        <v>723</v>
      </c>
      <c r="D9" s="199">
        <f>SUM(D10:D15)</f>
        <v>132803</v>
      </c>
    </row>
    <row r="10" s="100" customFormat="1" spans="1:4">
      <c r="A10" s="260" t="s">
        <v>724</v>
      </c>
      <c r="B10" s="197">
        <f>SUM(B11:B29)</f>
        <v>441979</v>
      </c>
      <c r="C10" s="261" t="s">
        <v>725</v>
      </c>
      <c r="D10" s="200">
        <v>111513</v>
      </c>
    </row>
    <row r="11" s="100" customFormat="1" spans="1:4">
      <c r="A11" s="261" t="s">
        <v>726</v>
      </c>
      <c r="B11" s="200">
        <v>9970</v>
      </c>
      <c r="C11" s="261" t="s">
        <v>727</v>
      </c>
      <c r="D11" s="200">
        <v>1100</v>
      </c>
    </row>
    <row r="12" s="100" customFormat="1" spans="1:4">
      <c r="A12" s="261" t="s">
        <v>728</v>
      </c>
      <c r="B12" s="200">
        <v>115540</v>
      </c>
      <c r="C12" s="261" t="s">
        <v>729</v>
      </c>
      <c r="D12" s="200"/>
    </row>
    <row r="13" s="100" customFormat="1" spans="1:4">
      <c r="A13" s="261" t="s">
        <v>730</v>
      </c>
      <c r="B13" s="200">
        <v>6608</v>
      </c>
      <c r="C13" s="261" t="s">
        <v>731</v>
      </c>
      <c r="D13" s="200">
        <v>13108</v>
      </c>
    </row>
    <row r="14" s="100" customFormat="1" spans="1:4">
      <c r="A14" s="261" t="s">
        <v>732</v>
      </c>
      <c r="B14" s="200">
        <v>34516</v>
      </c>
      <c r="C14" s="261" t="s">
        <v>733</v>
      </c>
      <c r="D14" s="200">
        <v>331</v>
      </c>
    </row>
    <row r="15" s="100" customFormat="1" spans="1:4">
      <c r="A15" s="261" t="s">
        <v>734</v>
      </c>
      <c r="B15" s="200">
        <v>428</v>
      </c>
      <c r="C15" s="261" t="s">
        <v>735</v>
      </c>
      <c r="D15" s="200">
        <v>6751</v>
      </c>
    </row>
    <row r="16" s="100" customFormat="1" spans="1:4">
      <c r="A16" s="261" t="s">
        <v>736</v>
      </c>
      <c r="B16" s="200">
        <v>5605</v>
      </c>
      <c r="C16" s="216" t="s">
        <v>737</v>
      </c>
      <c r="D16" s="199">
        <f>SUM(D17:D30)</f>
        <v>91579</v>
      </c>
    </row>
    <row r="17" s="100" customFormat="1" spans="1:4">
      <c r="A17" s="261" t="s">
        <v>738</v>
      </c>
      <c r="B17" s="200">
        <v>39324</v>
      </c>
      <c r="C17" s="261" t="s">
        <v>739</v>
      </c>
      <c r="D17" s="200">
        <v>117</v>
      </c>
    </row>
    <row r="18" s="100" customFormat="1" spans="1:4">
      <c r="A18" s="261" t="s">
        <v>740</v>
      </c>
      <c r="B18" s="200">
        <v>25964</v>
      </c>
      <c r="C18" s="261" t="s">
        <v>741</v>
      </c>
      <c r="D18" s="200">
        <v>18408</v>
      </c>
    </row>
    <row r="19" s="100" customFormat="1" spans="1:4">
      <c r="A19" s="261" t="s">
        <v>742</v>
      </c>
      <c r="B19" s="200">
        <v>40</v>
      </c>
      <c r="C19" s="261" t="s">
        <v>743</v>
      </c>
      <c r="D19" s="200">
        <v>1340</v>
      </c>
    </row>
    <row r="20" s="100" customFormat="1" spans="1:4">
      <c r="A20" s="261" t="s">
        <v>744</v>
      </c>
      <c r="B20" s="200">
        <v>6938</v>
      </c>
      <c r="C20" s="261" t="s">
        <v>745</v>
      </c>
      <c r="D20" s="200">
        <v>4274</v>
      </c>
    </row>
    <row r="21" s="100" customFormat="1" spans="1:4">
      <c r="A21" s="261" t="s">
        <v>746</v>
      </c>
      <c r="B21" s="200">
        <v>48726</v>
      </c>
      <c r="C21" s="261" t="s">
        <v>747</v>
      </c>
      <c r="D21" s="200">
        <v>49608</v>
      </c>
    </row>
    <row r="22" s="100" customFormat="1" spans="1:4">
      <c r="A22" s="261" t="s">
        <v>748</v>
      </c>
      <c r="B22" s="200"/>
      <c r="C22" s="261" t="s">
        <v>749</v>
      </c>
      <c r="D22" s="200">
        <v>17832</v>
      </c>
    </row>
    <row r="23" s="100" customFormat="1" spans="1:4">
      <c r="A23" s="261" t="s">
        <v>750</v>
      </c>
      <c r="B23" s="200">
        <v>1109</v>
      </c>
      <c r="C23" s="68"/>
      <c r="D23" s="200"/>
    </row>
    <row r="24" s="100" customFormat="1" spans="1:4">
      <c r="A24" s="261" t="s">
        <v>751</v>
      </c>
      <c r="B24" s="200">
        <v>56498</v>
      </c>
      <c r="C24" s="68"/>
      <c r="D24" s="200"/>
    </row>
    <row r="25" s="100" customFormat="1" spans="1:4">
      <c r="A25" s="261" t="s">
        <v>752</v>
      </c>
      <c r="B25" s="200">
        <v>38013</v>
      </c>
      <c r="C25" s="68"/>
      <c r="D25" s="200"/>
    </row>
    <row r="26" s="100" customFormat="1" spans="1:4">
      <c r="A26" s="261" t="s">
        <v>753</v>
      </c>
      <c r="B26" s="200">
        <v>2809</v>
      </c>
      <c r="C26" s="68"/>
      <c r="D26" s="200"/>
    </row>
    <row r="27" s="100" customFormat="1" spans="1:4">
      <c r="A27" s="261" t="s">
        <v>754</v>
      </c>
      <c r="B27" s="200">
        <v>42832</v>
      </c>
      <c r="C27" s="68"/>
      <c r="D27" s="200"/>
    </row>
    <row r="28" s="100" customFormat="1" spans="1:4">
      <c r="A28" s="261" t="s">
        <v>755</v>
      </c>
      <c r="B28" s="200">
        <v>6069</v>
      </c>
      <c r="C28" s="68"/>
      <c r="D28" s="200"/>
    </row>
    <row r="29" s="100" customFormat="1" spans="1:4">
      <c r="A29" s="261" t="s">
        <v>756</v>
      </c>
      <c r="B29" s="200">
        <v>990</v>
      </c>
      <c r="C29" s="68"/>
      <c r="D29" s="200"/>
    </row>
    <row r="30" s="100" customFormat="1" spans="1:4">
      <c r="A30" s="260" t="s">
        <v>757</v>
      </c>
      <c r="B30" s="197">
        <f>SUM(B31:B48)</f>
        <v>144132</v>
      </c>
      <c r="C30" s="68"/>
      <c r="D30" s="200"/>
    </row>
    <row r="31" s="100" customFormat="1" spans="1:4">
      <c r="A31" s="261" t="s">
        <v>758</v>
      </c>
      <c r="B31" s="200">
        <v>880</v>
      </c>
      <c r="C31" s="262"/>
      <c r="D31" s="262"/>
    </row>
    <row r="32" s="100" customFormat="1" spans="1:4">
      <c r="A32" s="261" t="s">
        <v>759</v>
      </c>
      <c r="B32" s="200">
        <v>514</v>
      </c>
      <c r="C32" s="262"/>
      <c r="D32" s="262"/>
    </row>
    <row r="33" s="100" customFormat="1" spans="1:4">
      <c r="A33" s="261" t="s">
        <v>760</v>
      </c>
      <c r="B33" s="200">
        <v>7697</v>
      </c>
      <c r="C33" s="68"/>
      <c r="D33" s="200"/>
    </row>
    <row r="34" s="100" customFormat="1" spans="1:4">
      <c r="A34" s="261" t="s">
        <v>739</v>
      </c>
      <c r="B34" s="200">
        <v>320</v>
      </c>
      <c r="C34" s="68"/>
      <c r="D34" s="200"/>
    </row>
    <row r="35" s="100" customFormat="1" spans="1:4">
      <c r="A35" s="261" t="s">
        <v>761</v>
      </c>
      <c r="B35" s="200">
        <v>2925</v>
      </c>
      <c r="C35" s="68"/>
      <c r="D35" s="200"/>
    </row>
    <row r="36" s="100" customFormat="1" spans="1:4">
      <c r="A36" s="261" t="s">
        <v>741</v>
      </c>
      <c r="B36" s="200">
        <v>518</v>
      </c>
      <c r="C36" s="68"/>
      <c r="D36" s="200"/>
    </row>
    <row r="37" s="100" customFormat="1" spans="1:4">
      <c r="A37" s="261" t="s">
        <v>743</v>
      </c>
      <c r="B37" s="200">
        <v>9998</v>
      </c>
      <c r="C37" s="68"/>
      <c r="D37" s="200"/>
    </row>
    <row r="38" s="100" customFormat="1" spans="1:4">
      <c r="A38" s="261" t="s">
        <v>745</v>
      </c>
      <c r="B38" s="200">
        <v>17342</v>
      </c>
      <c r="C38" s="68"/>
      <c r="D38" s="200"/>
    </row>
    <row r="39" s="100" customFormat="1" spans="1:4">
      <c r="A39" s="261" t="s">
        <v>762</v>
      </c>
      <c r="B39" s="200">
        <v>895</v>
      </c>
      <c r="C39" s="68"/>
      <c r="D39" s="200"/>
    </row>
    <row r="40" s="100" customFormat="1" spans="1:4">
      <c r="A40" s="261" t="s">
        <v>747</v>
      </c>
      <c r="B40" s="200">
        <v>29973</v>
      </c>
      <c r="C40" s="68"/>
      <c r="D40" s="200"/>
    </row>
    <row r="41" s="100" customFormat="1" spans="1:4">
      <c r="A41" s="261" t="s">
        <v>763</v>
      </c>
      <c r="B41" s="200">
        <v>25919</v>
      </c>
      <c r="C41" s="68"/>
      <c r="D41" s="200"/>
    </row>
    <row r="42" s="100" customFormat="1" spans="1:4">
      <c r="A42" s="261" t="s">
        <v>764</v>
      </c>
      <c r="B42" s="200">
        <v>1140</v>
      </c>
      <c r="C42" s="68"/>
      <c r="D42" s="200"/>
    </row>
    <row r="43" s="100" customFormat="1" spans="1:4">
      <c r="A43" s="261" t="s">
        <v>765</v>
      </c>
      <c r="B43" s="200">
        <v>3885</v>
      </c>
      <c r="C43" s="68"/>
      <c r="D43" s="200"/>
    </row>
    <row r="44" s="100" customFormat="1" spans="1:4">
      <c r="A44" s="261" t="s">
        <v>766</v>
      </c>
      <c r="B44" s="200">
        <v>280</v>
      </c>
      <c r="C44" s="68"/>
      <c r="D44" s="200"/>
    </row>
    <row r="45" s="100" customFormat="1" spans="1:4">
      <c r="A45" s="261" t="s">
        <v>767</v>
      </c>
      <c r="B45" s="200">
        <v>156</v>
      </c>
      <c r="C45" s="68"/>
      <c r="D45" s="200"/>
    </row>
    <row r="46" s="100" customFormat="1" spans="1:4">
      <c r="A46" s="261" t="s">
        <v>768</v>
      </c>
      <c r="B46" s="200">
        <v>36903</v>
      </c>
      <c r="C46" s="68"/>
      <c r="D46" s="200"/>
    </row>
    <row r="47" s="100" customFormat="1" spans="1:4">
      <c r="A47" s="261" t="s">
        <v>769</v>
      </c>
      <c r="B47" s="200">
        <v>4682</v>
      </c>
      <c r="C47" s="68"/>
      <c r="D47" s="200"/>
    </row>
    <row r="48" s="100" customFormat="1" ht="15" customHeight="1" spans="1:4">
      <c r="A48" s="261" t="s">
        <v>84</v>
      </c>
      <c r="B48" s="200">
        <v>105</v>
      </c>
      <c r="C48" s="263"/>
      <c r="D48" s="264"/>
    </row>
    <row r="49" s="100" customFormat="1" ht="36" spans="1:4">
      <c r="A49" s="184" t="s">
        <v>770</v>
      </c>
      <c r="B49" s="265"/>
      <c r="D49" s="188"/>
    </row>
    <row r="50" s="100" customFormat="1" spans="2:4">
      <c r="B50" s="188"/>
      <c r="D50" s="188"/>
    </row>
    <row r="51" s="100" customFormat="1" ht="21" customHeight="1" spans="2:4">
      <c r="B51" s="188"/>
      <c r="D51" s="188"/>
    </row>
  </sheetData>
  <mergeCells count="3">
    <mergeCell ref="A1:D1"/>
    <mergeCell ref="A2:D2"/>
    <mergeCell ref="A3:B3"/>
  </mergeCells>
  <printOptions horizontalCentered="1"/>
  <pageMargins left="0.161111111111111" right="0.161111111111111" top="0.786805555555556" bottom="0.409027777777778" header="0.5" footer="0.5"/>
  <pageSetup paperSize="9" scale="90" orientation="portrait" horizontalDpi="600"/>
  <headerFooter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M32"/>
  <sheetViews>
    <sheetView workbookViewId="0">
      <selection activeCell="O18" sqref="O18"/>
    </sheetView>
  </sheetViews>
  <sheetFormatPr defaultColWidth="9" defaultRowHeight="14.25"/>
  <cols>
    <col min="1" max="1" width="28.5" style="99" customWidth="1"/>
    <col min="2" max="2" width="9.875" style="99" customWidth="1"/>
    <col min="3" max="3" width="8.5" style="99" customWidth="1"/>
    <col min="4" max="4" width="11.5" style="99" customWidth="1"/>
    <col min="5" max="5" width="9.5" style="99" customWidth="1"/>
    <col min="6" max="6" width="10.75" style="99" customWidth="1"/>
    <col min="7" max="16384" width="9" style="99"/>
  </cols>
  <sheetData>
    <row r="1" s="99" customFormat="1" ht="20.25" spans="1:1">
      <c r="A1" s="207" t="s">
        <v>771</v>
      </c>
    </row>
    <row r="2" s="231" customFormat="1" ht="25.5" spans="1:6">
      <c r="A2" s="233" t="s">
        <v>772</v>
      </c>
      <c r="B2" s="233"/>
      <c r="C2" s="233"/>
      <c r="D2" s="233"/>
      <c r="E2" s="233"/>
      <c r="F2" s="233"/>
    </row>
    <row r="3" s="232" customFormat="1" ht="22.5" spans="1:6">
      <c r="A3" s="234" t="s">
        <v>773</v>
      </c>
      <c r="B3" s="234"/>
      <c r="C3" s="234"/>
      <c r="D3" s="234"/>
      <c r="E3" s="234"/>
      <c r="F3" s="234"/>
    </row>
    <row r="4" s="232" customFormat="1" ht="21" customHeight="1" spans="1:6">
      <c r="A4" s="233"/>
      <c r="B4" s="233"/>
      <c r="D4" s="235"/>
      <c r="E4" s="235"/>
      <c r="F4" s="235" t="s">
        <v>20</v>
      </c>
    </row>
    <row r="5" s="232" customFormat="1" ht="24" customHeight="1" spans="1:6">
      <c r="A5" s="236" t="s">
        <v>774</v>
      </c>
      <c r="B5" s="170" t="s">
        <v>775</v>
      </c>
      <c r="C5" s="170" t="s">
        <v>776</v>
      </c>
      <c r="D5" s="170" t="s">
        <v>777</v>
      </c>
      <c r="E5" s="170" t="s">
        <v>778</v>
      </c>
      <c r="F5" s="170" t="s">
        <v>779</v>
      </c>
    </row>
    <row r="6" s="232" customFormat="1" ht="20" customHeight="1" spans="1:6">
      <c r="A6" s="236" t="s">
        <v>780</v>
      </c>
      <c r="B6" s="170">
        <f>SUM(B7,B10,B17)</f>
        <v>224549</v>
      </c>
      <c r="C6" s="170">
        <f>SUM(C7,C10,C17)</f>
        <v>11302</v>
      </c>
      <c r="D6" s="170">
        <f>SUM(D7,D10,D17)</f>
        <v>2474</v>
      </c>
      <c r="E6" s="170">
        <f>SUM(E7,E10,E17)</f>
        <v>7212</v>
      </c>
      <c r="F6" s="170">
        <f>SUM(F7,F10,F17)</f>
        <v>203561</v>
      </c>
    </row>
    <row r="7" s="232" customFormat="1" ht="20" customHeight="1" spans="1:6">
      <c r="A7" s="237" t="s">
        <v>781</v>
      </c>
      <c r="B7" s="238">
        <f>SUM(C7:F7)</f>
        <v>167</v>
      </c>
      <c r="C7" s="239"/>
      <c r="D7" s="239"/>
      <c r="E7" s="239">
        <f>SUM(E8:E9)</f>
        <v>167</v>
      </c>
      <c r="F7" s="239"/>
    </row>
    <row r="8" s="232" customFormat="1" ht="20" customHeight="1" spans="1:6">
      <c r="A8" s="68" t="s">
        <v>719</v>
      </c>
      <c r="B8" s="240">
        <f>SUM(C8:F8)</f>
        <v>12</v>
      </c>
      <c r="C8" s="241"/>
      <c r="D8" s="241"/>
      <c r="E8" s="241">
        <v>12</v>
      </c>
      <c r="F8" s="241"/>
    </row>
    <row r="9" s="232" customFormat="1" ht="20" customHeight="1" spans="1:6">
      <c r="A9" s="68" t="s">
        <v>721</v>
      </c>
      <c r="B9" s="240">
        <f>SUM(C9:F9)</f>
        <v>155</v>
      </c>
      <c r="C9" s="241"/>
      <c r="D9" s="241"/>
      <c r="E9" s="241">
        <v>155</v>
      </c>
      <c r="F9" s="241"/>
    </row>
    <row r="10" s="232" customFormat="1" ht="20" customHeight="1" spans="1:13">
      <c r="A10" s="237" t="s">
        <v>782</v>
      </c>
      <c r="B10" s="238">
        <f>SUM(C10:F10)</f>
        <v>132803</v>
      </c>
      <c r="C10" s="239">
        <v>8147</v>
      </c>
      <c r="D10" s="239">
        <v>127</v>
      </c>
      <c r="E10" s="239">
        <v>5763</v>
      </c>
      <c r="F10" s="239">
        <v>118766</v>
      </c>
      <c r="M10" s="248"/>
    </row>
    <row r="11" s="232" customFormat="1" ht="20" customHeight="1" spans="1:13">
      <c r="A11" s="242" t="s">
        <v>783</v>
      </c>
      <c r="B11" s="240">
        <f>SUM(C11:F11)</f>
        <v>111513</v>
      </c>
      <c r="C11" s="241">
        <v>1897</v>
      </c>
      <c r="D11" s="241"/>
      <c r="E11" s="241">
        <v>366</v>
      </c>
      <c r="F11" s="241">
        <v>109250</v>
      </c>
      <c r="M11" s="248"/>
    </row>
    <row r="12" s="232" customFormat="1" ht="20" customHeight="1" spans="1:13">
      <c r="A12" s="242" t="s">
        <v>784</v>
      </c>
      <c r="B12" s="240">
        <f t="shared" ref="B11:B17" si="0">SUM(C12:F12)</f>
        <v>1100</v>
      </c>
      <c r="C12" s="241"/>
      <c r="D12" s="241"/>
      <c r="E12" s="241"/>
      <c r="F12" s="241">
        <v>1100</v>
      </c>
      <c r="M12" s="248"/>
    </row>
    <row r="13" s="232" customFormat="1" ht="20" customHeight="1" spans="1:13">
      <c r="A13" s="242" t="s">
        <v>785</v>
      </c>
      <c r="B13" s="240">
        <f t="shared" si="0"/>
        <v>0</v>
      </c>
      <c r="C13" s="241"/>
      <c r="D13" s="241"/>
      <c r="E13" s="241"/>
      <c r="F13" s="241"/>
      <c r="M13" s="248"/>
    </row>
    <row r="14" s="232" customFormat="1" ht="20" customHeight="1" spans="1:13">
      <c r="A14" s="242" t="s">
        <v>786</v>
      </c>
      <c r="B14" s="240">
        <f t="shared" si="0"/>
        <v>13108</v>
      </c>
      <c r="C14" s="241"/>
      <c r="D14" s="241">
        <v>127</v>
      </c>
      <c r="E14" s="241">
        <v>5066</v>
      </c>
      <c r="F14" s="241">
        <v>7915</v>
      </c>
      <c r="M14" s="248"/>
    </row>
    <row r="15" s="232" customFormat="1" ht="20" customHeight="1" spans="1:13">
      <c r="A15" s="242" t="s">
        <v>787</v>
      </c>
      <c r="B15" s="240">
        <f t="shared" si="0"/>
        <v>331</v>
      </c>
      <c r="C15" s="241"/>
      <c r="D15" s="241"/>
      <c r="E15" s="241">
        <v>331</v>
      </c>
      <c r="F15" s="241"/>
      <c r="M15" s="248"/>
    </row>
    <row r="16" s="232" customFormat="1" ht="20" customHeight="1" spans="1:13">
      <c r="A16" s="242" t="s">
        <v>788</v>
      </c>
      <c r="B16" s="240">
        <v>6751</v>
      </c>
      <c r="C16" s="241">
        <v>6250</v>
      </c>
      <c r="D16" s="241"/>
      <c r="E16" s="241"/>
      <c r="F16" s="241">
        <v>501</v>
      </c>
      <c r="M16" s="248"/>
    </row>
    <row r="17" s="232" customFormat="1" ht="20" customHeight="1" spans="1:13">
      <c r="A17" s="243" t="s">
        <v>789</v>
      </c>
      <c r="B17" s="238">
        <f t="shared" si="0"/>
        <v>91579</v>
      </c>
      <c r="C17" s="239">
        <f>SUM(C18:C31)</f>
        <v>3155</v>
      </c>
      <c r="D17" s="239">
        <f>SUM(D18:D31)</f>
        <v>2347</v>
      </c>
      <c r="E17" s="239">
        <f>SUM(E18:E31)</f>
        <v>1282</v>
      </c>
      <c r="F17" s="239">
        <f>SUM(F18:F31)</f>
        <v>84795</v>
      </c>
      <c r="M17" s="248"/>
    </row>
    <row r="18" s="232" customFormat="1" ht="20" customHeight="1" spans="1:13">
      <c r="A18" s="244" t="s">
        <v>790</v>
      </c>
      <c r="B18" s="240">
        <f t="shared" ref="B18:B30" si="1">SUM(C18:F18)</f>
        <v>3044</v>
      </c>
      <c r="C18" s="245">
        <v>23</v>
      </c>
      <c r="D18" s="245">
        <v>83</v>
      </c>
      <c r="E18" s="245">
        <v>85</v>
      </c>
      <c r="F18" s="245">
        <v>2853</v>
      </c>
      <c r="M18" s="248"/>
    </row>
    <row r="19" s="232" customFormat="1" ht="20" customHeight="1" spans="1:13">
      <c r="A19" s="244" t="s">
        <v>791</v>
      </c>
      <c r="B19" s="240">
        <f t="shared" si="1"/>
        <v>3</v>
      </c>
      <c r="C19" s="245"/>
      <c r="D19" s="245"/>
      <c r="E19" s="245"/>
      <c r="F19" s="245">
        <v>3</v>
      </c>
      <c r="M19" s="248"/>
    </row>
    <row r="20" s="232" customFormat="1" ht="20" customHeight="1" spans="1:13">
      <c r="A20" s="244" t="s">
        <v>792</v>
      </c>
      <c r="B20" s="240">
        <f t="shared" si="1"/>
        <v>117</v>
      </c>
      <c r="C20" s="245"/>
      <c r="D20" s="245"/>
      <c r="E20" s="245">
        <v>77</v>
      </c>
      <c r="F20" s="245">
        <v>40</v>
      </c>
      <c r="M20" s="248"/>
    </row>
    <row r="21" s="232" customFormat="1" ht="20" customHeight="1" spans="1:13">
      <c r="A21" s="244" t="s">
        <v>793</v>
      </c>
      <c r="B21" s="240">
        <f t="shared" si="1"/>
        <v>613</v>
      </c>
      <c r="C21" s="245">
        <v>6</v>
      </c>
      <c r="D21" s="245">
        <v>21</v>
      </c>
      <c r="E21" s="245">
        <v>40</v>
      </c>
      <c r="F21" s="245">
        <v>546</v>
      </c>
      <c r="M21" s="248"/>
    </row>
    <row r="22" s="232" customFormat="1" ht="20" customHeight="1" spans="1:13">
      <c r="A22" s="244" t="s">
        <v>794</v>
      </c>
      <c r="B22" s="240">
        <f t="shared" si="1"/>
        <v>18408</v>
      </c>
      <c r="C22" s="245">
        <v>276</v>
      </c>
      <c r="D22" s="245">
        <v>1019</v>
      </c>
      <c r="E22" s="245">
        <v>540</v>
      </c>
      <c r="F22" s="245">
        <v>16573</v>
      </c>
      <c r="M22" s="248"/>
    </row>
    <row r="23" s="232" customFormat="1" ht="20" customHeight="1" spans="1:13">
      <c r="A23" s="244" t="s">
        <v>795</v>
      </c>
      <c r="B23" s="240">
        <f t="shared" si="1"/>
        <v>1340</v>
      </c>
      <c r="C23" s="245">
        <v>14</v>
      </c>
      <c r="D23" s="245">
        <v>61</v>
      </c>
      <c r="E23" s="245">
        <v>39</v>
      </c>
      <c r="F23" s="245">
        <v>1226</v>
      </c>
      <c r="M23" s="248"/>
    </row>
    <row r="24" s="232" customFormat="1" ht="20" customHeight="1" spans="1:13">
      <c r="A24" s="244" t="s">
        <v>796</v>
      </c>
      <c r="B24" s="240">
        <f t="shared" si="1"/>
        <v>4274</v>
      </c>
      <c r="C24" s="245">
        <v>2548</v>
      </c>
      <c r="D24" s="245">
        <v>66</v>
      </c>
      <c r="E24" s="245">
        <v>5</v>
      </c>
      <c r="F24" s="245">
        <v>1655</v>
      </c>
      <c r="M24" s="248"/>
    </row>
    <row r="25" s="232" customFormat="1" ht="20" customHeight="1" spans="1:13">
      <c r="A25" s="244" t="s">
        <v>797</v>
      </c>
      <c r="B25" s="240">
        <f t="shared" si="1"/>
        <v>1677</v>
      </c>
      <c r="C25" s="245">
        <v>0</v>
      </c>
      <c r="D25" s="245">
        <v>60</v>
      </c>
      <c r="E25" s="245">
        <v>0</v>
      </c>
      <c r="F25" s="245">
        <v>1617</v>
      </c>
      <c r="M25" s="248"/>
    </row>
    <row r="26" s="232" customFormat="1" ht="20" customHeight="1" spans="1:13">
      <c r="A26" s="244" t="s">
        <v>798</v>
      </c>
      <c r="B26" s="240">
        <f t="shared" si="1"/>
        <v>49608</v>
      </c>
      <c r="C26" s="245">
        <v>208</v>
      </c>
      <c r="D26" s="245">
        <v>720</v>
      </c>
      <c r="E26" s="245">
        <v>280</v>
      </c>
      <c r="F26" s="245">
        <v>48400</v>
      </c>
      <c r="M26" s="248"/>
    </row>
    <row r="27" s="232" customFormat="1" ht="20" customHeight="1" spans="1:13">
      <c r="A27" s="244" t="s">
        <v>799</v>
      </c>
      <c r="B27" s="240">
        <f t="shared" si="1"/>
        <v>1876</v>
      </c>
      <c r="C27" s="245">
        <v>44</v>
      </c>
      <c r="D27" s="245">
        <v>196</v>
      </c>
      <c r="E27" s="245">
        <v>89</v>
      </c>
      <c r="F27" s="245">
        <v>1547</v>
      </c>
      <c r="M27" s="248"/>
    </row>
    <row r="28" s="232" customFormat="1" ht="20" customHeight="1" spans="1:13">
      <c r="A28" s="244" t="s">
        <v>800</v>
      </c>
      <c r="B28" s="240">
        <f t="shared" si="1"/>
        <v>500</v>
      </c>
      <c r="C28" s="245">
        <v>0</v>
      </c>
      <c r="D28" s="245">
        <v>24</v>
      </c>
      <c r="E28" s="245">
        <v>0</v>
      </c>
      <c r="F28" s="245">
        <v>476</v>
      </c>
      <c r="M28" s="248"/>
    </row>
    <row r="29" s="232" customFormat="1" ht="20" customHeight="1" spans="1:13">
      <c r="A29" s="244" t="s">
        <v>801</v>
      </c>
      <c r="B29" s="240">
        <f t="shared" si="1"/>
        <v>6652</v>
      </c>
      <c r="C29" s="245">
        <v>0</v>
      </c>
      <c r="D29" s="245">
        <v>10</v>
      </c>
      <c r="E29" s="245">
        <v>61</v>
      </c>
      <c r="F29" s="245">
        <v>6581</v>
      </c>
      <c r="M29" s="248"/>
    </row>
    <row r="30" s="232" customFormat="1" ht="20" customHeight="1" spans="1:13">
      <c r="A30" s="244" t="s">
        <v>802</v>
      </c>
      <c r="B30" s="240">
        <f t="shared" si="1"/>
        <v>3467</v>
      </c>
      <c r="C30" s="245">
        <v>36</v>
      </c>
      <c r="D30" s="245">
        <v>87</v>
      </c>
      <c r="E30" s="245">
        <v>66</v>
      </c>
      <c r="F30" s="245">
        <v>3278</v>
      </c>
      <c r="M30" s="248"/>
    </row>
    <row r="31" s="232" customFormat="1" ht="20" customHeight="1" spans="1:13">
      <c r="A31" s="244"/>
      <c r="B31" s="240"/>
      <c r="C31" s="241"/>
      <c r="D31" s="241"/>
      <c r="E31" s="241"/>
      <c r="F31" s="241"/>
      <c r="M31" s="248"/>
    </row>
    <row r="32" s="232" customFormat="1" ht="24" customHeight="1" spans="1:6">
      <c r="A32" s="246" t="s">
        <v>803</v>
      </c>
      <c r="B32" s="246"/>
      <c r="C32" s="247"/>
      <c r="D32" s="247"/>
      <c r="E32" s="247"/>
      <c r="F32" s="247"/>
    </row>
  </sheetData>
  <mergeCells count="3">
    <mergeCell ref="A2:F2"/>
    <mergeCell ref="A3:F3"/>
    <mergeCell ref="A32:B32"/>
  </mergeCells>
  <printOptions horizontalCentered="1"/>
  <pageMargins left="0.393055555555556" right="0.393055555555556" top="0.786805555555556" bottom="0.786805555555556" header="0.393055555555556" footer="0.393055555555556"/>
  <pageSetup paperSize="9" orientation="portrait" horizontalDpi="600"/>
  <headerFooter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Q38"/>
  <sheetViews>
    <sheetView workbookViewId="0">
      <pane xSplit="1" ySplit="5" topLeftCell="B6" activePane="bottomRight" state="frozen"/>
      <selection/>
      <selection pane="topRight"/>
      <selection pane="bottomLeft"/>
      <selection pane="bottomRight" activeCell="P11" sqref="P11"/>
    </sheetView>
  </sheetViews>
  <sheetFormatPr defaultColWidth="9" defaultRowHeight="14.25"/>
  <cols>
    <col min="1" max="1" width="25.875" style="99" customWidth="1"/>
    <col min="2" max="2" width="9" style="99"/>
    <col min="3" max="3" width="9.25" style="99"/>
    <col min="4" max="6" width="10.375" style="99"/>
    <col min="7" max="7" width="8.375" style="99" hidden="1" customWidth="1"/>
    <col min="8" max="8" width="7.5" style="99" customWidth="1"/>
    <col min="9" max="9" width="9.25" style="99"/>
    <col min="10" max="10" width="24.5" style="99" customWidth="1"/>
    <col min="11" max="14" width="9.25" style="99"/>
    <col min="15" max="15" width="9.25" style="99" hidden="1" customWidth="1"/>
    <col min="16" max="16" width="10.5" style="99" customWidth="1"/>
    <col min="17" max="17" width="9.25" style="99"/>
    <col min="18" max="16381" width="9" style="99"/>
  </cols>
  <sheetData>
    <row r="1" ht="20.25" spans="1:1">
      <c r="A1" s="207" t="s">
        <v>804</v>
      </c>
    </row>
    <row r="2" s="100" customFormat="1" ht="25.5" spans="1:17">
      <c r="A2" s="102" t="s">
        <v>805</v>
      </c>
      <c r="B2" s="102"/>
      <c r="C2" s="102"/>
      <c r="D2" s="102"/>
      <c r="E2" s="102"/>
      <c r="F2" s="102"/>
      <c r="G2" s="102"/>
      <c r="H2" s="102"/>
      <c r="I2" s="102"/>
      <c r="J2" s="155"/>
      <c r="K2" s="155"/>
      <c r="L2" s="155"/>
      <c r="M2" s="155"/>
      <c r="N2" s="155"/>
      <c r="O2" s="155"/>
      <c r="P2" s="155"/>
      <c r="Q2" s="155"/>
    </row>
    <row r="3" s="100" customFormat="1" spans="2:17">
      <c r="B3" s="114"/>
      <c r="C3" s="114"/>
      <c r="D3" s="114"/>
      <c r="E3" s="114"/>
      <c r="F3" s="114"/>
      <c r="G3" s="113" t="s">
        <v>20</v>
      </c>
      <c r="H3" s="113"/>
      <c r="I3" s="114"/>
      <c r="J3" s="103"/>
      <c r="K3" s="230"/>
      <c r="O3" s="114"/>
      <c r="P3" s="114"/>
      <c r="Q3" s="114"/>
    </row>
    <row r="4" s="100" customFormat="1" ht="39" customHeight="1" spans="1:9">
      <c r="A4" s="123" t="s">
        <v>806</v>
      </c>
      <c r="B4" s="124" t="s">
        <v>52</v>
      </c>
      <c r="C4" s="124" t="s">
        <v>53</v>
      </c>
      <c r="D4" s="124" t="s">
        <v>54</v>
      </c>
      <c r="E4" s="124" t="s">
        <v>22</v>
      </c>
      <c r="F4" s="124" t="s">
        <v>23</v>
      </c>
      <c r="G4" s="124" t="s">
        <v>55</v>
      </c>
      <c r="H4" s="124" t="s">
        <v>57</v>
      </c>
      <c r="I4" s="126" t="s">
        <v>58</v>
      </c>
    </row>
    <row r="5" s="204" customFormat="1" ht="27" customHeight="1" spans="1:9">
      <c r="A5" s="208" t="s">
        <v>807</v>
      </c>
      <c r="B5" s="209">
        <f t="shared" ref="B5:G5" si="0">SUM(B6,B13)</f>
        <v>437535</v>
      </c>
      <c r="C5" s="209">
        <f t="shared" si="0"/>
        <v>959554</v>
      </c>
      <c r="D5" s="209">
        <f t="shared" si="0"/>
        <v>1097379</v>
      </c>
      <c r="E5" s="209">
        <f t="shared" si="0"/>
        <v>1097379</v>
      </c>
      <c r="F5" s="209">
        <f t="shared" si="0"/>
        <v>1097390</v>
      </c>
      <c r="G5" s="209">
        <f t="shared" si="0"/>
        <v>815515</v>
      </c>
      <c r="H5" s="209" t="s">
        <v>60</v>
      </c>
      <c r="I5" s="211" t="s">
        <v>60</v>
      </c>
    </row>
    <row r="6" s="205" customFormat="1" ht="27" customHeight="1" spans="1:9">
      <c r="A6" s="210" t="s">
        <v>808</v>
      </c>
      <c r="B6" s="209">
        <f t="shared" ref="B6:G6" si="1">SUM(B7:B12)</f>
        <v>38235</v>
      </c>
      <c r="C6" s="209">
        <f t="shared" si="1"/>
        <v>156332</v>
      </c>
      <c r="D6" s="209">
        <f t="shared" si="1"/>
        <v>171753</v>
      </c>
      <c r="E6" s="209">
        <f t="shared" si="1"/>
        <v>171753</v>
      </c>
      <c r="F6" s="209">
        <f t="shared" si="1"/>
        <v>171753</v>
      </c>
      <c r="G6" s="209">
        <f t="shared" si="1"/>
        <v>145521</v>
      </c>
      <c r="H6" s="211">
        <f t="shared" ref="H6:H18" si="2">ROUND(F6/D6*100,2)</f>
        <v>100</v>
      </c>
      <c r="I6" s="211">
        <f t="shared" ref="I6:I17" si="3">ROUND((F6-G6)/G6*100,2)</f>
        <v>18.03</v>
      </c>
    </row>
    <row r="7" s="100" customFormat="1" ht="27" customHeight="1" spans="1:9">
      <c r="A7" s="212" t="s">
        <v>809</v>
      </c>
      <c r="B7" s="213">
        <v>20</v>
      </c>
      <c r="C7" s="73">
        <v>16</v>
      </c>
      <c r="D7" s="73">
        <v>21</v>
      </c>
      <c r="E7" s="73">
        <v>21</v>
      </c>
      <c r="F7" s="73">
        <v>21</v>
      </c>
      <c r="G7" s="214">
        <v>157</v>
      </c>
      <c r="H7" s="73">
        <f t="shared" si="2"/>
        <v>100</v>
      </c>
      <c r="I7" s="73">
        <f t="shared" si="3"/>
        <v>-86.62</v>
      </c>
    </row>
    <row r="8" s="100" customFormat="1" ht="27" customHeight="1" spans="1:9">
      <c r="A8" s="212" t="s">
        <v>810</v>
      </c>
      <c r="B8" s="213">
        <v>76</v>
      </c>
      <c r="C8" s="73">
        <v>229</v>
      </c>
      <c r="D8" s="73">
        <v>292</v>
      </c>
      <c r="E8" s="73">
        <v>292</v>
      </c>
      <c r="F8" s="73">
        <v>292</v>
      </c>
      <c r="G8" s="214">
        <v>1828</v>
      </c>
      <c r="H8" s="73">
        <f t="shared" si="2"/>
        <v>100</v>
      </c>
      <c r="I8" s="73">
        <f t="shared" si="3"/>
        <v>-84.03</v>
      </c>
    </row>
    <row r="9" s="100" customFormat="1" ht="27" customHeight="1" spans="1:9">
      <c r="A9" s="212" t="s">
        <v>811</v>
      </c>
      <c r="B9" s="215">
        <v>4090</v>
      </c>
      <c r="C9" s="215">
        <v>108991</v>
      </c>
      <c r="D9" s="215">
        <v>116056</v>
      </c>
      <c r="E9" s="215">
        <v>116056</v>
      </c>
      <c r="F9" s="215">
        <v>116056</v>
      </c>
      <c r="G9" s="214">
        <v>110521</v>
      </c>
      <c r="H9" s="73">
        <f t="shared" si="2"/>
        <v>100</v>
      </c>
      <c r="I9" s="73">
        <f t="shared" si="3"/>
        <v>5.01</v>
      </c>
    </row>
    <row r="10" s="100" customFormat="1" ht="27" customHeight="1" spans="1:9">
      <c r="A10" s="212" t="s">
        <v>812</v>
      </c>
      <c r="B10" s="215">
        <v>29049</v>
      </c>
      <c r="C10" s="215">
        <v>41767</v>
      </c>
      <c r="D10" s="215">
        <v>43642</v>
      </c>
      <c r="E10" s="215">
        <v>43642</v>
      </c>
      <c r="F10" s="215">
        <v>43642</v>
      </c>
      <c r="G10" s="214">
        <v>30069</v>
      </c>
      <c r="H10" s="73">
        <f t="shared" si="2"/>
        <v>100</v>
      </c>
      <c r="I10" s="73">
        <f t="shared" si="3"/>
        <v>45.14</v>
      </c>
    </row>
    <row r="11" s="100" customFormat="1" ht="27" customHeight="1" spans="1:9">
      <c r="A11" s="212" t="s">
        <v>813</v>
      </c>
      <c r="B11" s="215">
        <v>5000</v>
      </c>
      <c r="C11" s="215">
        <v>5329</v>
      </c>
      <c r="D11" s="215">
        <v>6035</v>
      </c>
      <c r="E11" s="215">
        <v>6035</v>
      </c>
      <c r="F11" s="215">
        <v>6035</v>
      </c>
      <c r="G11" s="214">
        <v>2946</v>
      </c>
      <c r="H11" s="73">
        <f t="shared" si="2"/>
        <v>100</v>
      </c>
      <c r="I11" s="73">
        <f t="shared" si="3"/>
        <v>104.85</v>
      </c>
    </row>
    <row r="12" s="100" customFormat="1" ht="27" customHeight="1" spans="1:9">
      <c r="A12" s="216" t="s">
        <v>814</v>
      </c>
      <c r="B12" s="215"/>
      <c r="C12" s="215"/>
      <c r="D12" s="215">
        <v>5707</v>
      </c>
      <c r="E12" s="215">
        <v>5707</v>
      </c>
      <c r="F12" s="215">
        <v>5707</v>
      </c>
      <c r="G12" s="217"/>
      <c r="H12" s="73">
        <f t="shared" si="2"/>
        <v>100</v>
      </c>
      <c r="I12" s="73"/>
    </row>
    <row r="13" s="206" customFormat="1" ht="27" customHeight="1" spans="1:9">
      <c r="A13" s="210" t="s">
        <v>815</v>
      </c>
      <c r="B13" s="211">
        <f t="shared" ref="B13:G13" si="4">SUM(B14:B18)</f>
        <v>399300</v>
      </c>
      <c r="C13" s="211">
        <f t="shared" si="4"/>
        <v>803222</v>
      </c>
      <c r="D13" s="211">
        <f t="shared" si="4"/>
        <v>925626</v>
      </c>
      <c r="E13" s="211">
        <f t="shared" si="4"/>
        <v>925626</v>
      </c>
      <c r="F13" s="211">
        <f t="shared" si="4"/>
        <v>925637</v>
      </c>
      <c r="G13" s="218">
        <f t="shared" si="4"/>
        <v>669994</v>
      </c>
      <c r="H13" s="209">
        <f t="shared" si="2"/>
        <v>100</v>
      </c>
      <c r="I13" s="211">
        <f t="shared" si="3"/>
        <v>38.16</v>
      </c>
    </row>
    <row r="14" s="100" customFormat="1" ht="27" customHeight="1" spans="1:9">
      <c r="A14" s="212" t="s">
        <v>86</v>
      </c>
      <c r="B14" s="213">
        <v>119283</v>
      </c>
      <c r="C14" s="213">
        <v>125365</v>
      </c>
      <c r="D14" s="213">
        <v>192640</v>
      </c>
      <c r="E14" s="213">
        <v>192640</v>
      </c>
      <c r="F14" s="213">
        <v>192640</v>
      </c>
      <c r="G14" s="217">
        <v>290073</v>
      </c>
      <c r="H14" s="73">
        <f t="shared" si="2"/>
        <v>100</v>
      </c>
      <c r="I14" s="73">
        <f t="shared" si="3"/>
        <v>-33.59</v>
      </c>
    </row>
    <row r="15" s="100" customFormat="1" ht="27" customHeight="1" spans="1:9">
      <c r="A15" s="212" t="s">
        <v>816</v>
      </c>
      <c r="B15" s="213"/>
      <c r="C15" s="215">
        <v>387000</v>
      </c>
      <c r="D15" s="215">
        <v>447000</v>
      </c>
      <c r="E15" s="215">
        <v>447000</v>
      </c>
      <c r="F15" s="215">
        <v>447000</v>
      </c>
      <c r="G15" s="217">
        <v>92000</v>
      </c>
      <c r="H15" s="73">
        <f t="shared" si="2"/>
        <v>100</v>
      </c>
      <c r="I15" s="73">
        <f t="shared" si="3"/>
        <v>385.87</v>
      </c>
    </row>
    <row r="16" s="100" customFormat="1" ht="27" customHeight="1" spans="1:9">
      <c r="A16" s="212" t="s">
        <v>817</v>
      </c>
      <c r="B16" s="213">
        <v>88404</v>
      </c>
      <c r="C16" s="213">
        <v>99245</v>
      </c>
      <c r="D16" s="213">
        <v>94374</v>
      </c>
      <c r="E16" s="213">
        <v>94374</v>
      </c>
      <c r="F16" s="73">
        <v>94385</v>
      </c>
      <c r="G16" s="217">
        <v>228849</v>
      </c>
      <c r="H16" s="73">
        <f t="shared" si="2"/>
        <v>100.01</v>
      </c>
      <c r="I16" s="73">
        <f t="shared" si="3"/>
        <v>-58.76</v>
      </c>
    </row>
    <row r="17" s="100" customFormat="1" ht="27" customHeight="1" spans="1:9">
      <c r="A17" s="212" t="s">
        <v>818</v>
      </c>
      <c r="B17" s="73">
        <v>191613</v>
      </c>
      <c r="C17" s="73">
        <v>191612</v>
      </c>
      <c r="D17" s="73">
        <v>191612</v>
      </c>
      <c r="E17" s="73">
        <v>191612</v>
      </c>
      <c r="F17" s="73">
        <v>191612</v>
      </c>
      <c r="G17" s="217">
        <v>53478</v>
      </c>
      <c r="H17" s="73">
        <f t="shared" si="2"/>
        <v>100</v>
      </c>
      <c r="I17" s="73">
        <f t="shared" si="3"/>
        <v>258.3</v>
      </c>
    </row>
    <row r="18" s="100" customFormat="1" ht="27" customHeight="1" spans="1:9">
      <c r="A18" s="212" t="s">
        <v>819</v>
      </c>
      <c r="B18" s="73"/>
      <c r="C18" s="73"/>
      <c r="D18" s="73"/>
      <c r="E18" s="73"/>
      <c r="F18" s="219"/>
      <c r="G18" s="217">
        <v>5594</v>
      </c>
      <c r="H18" s="73"/>
      <c r="I18" s="73" t="str">
        <f>IFERROR(ROUND((#REF!-#REF!)/#REF!*100,2)," ")</f>
        <v> </v>
      </c>
    </row>
    <row r="19" s="100" customFormat="1" ht="40" customHeight="1" spans="1:17">
      <c r="A19" s="123" t="s">
        <v>820</v>
      </c>
      <c r="B19" s="124" t="s">
        <v>52</v>
      </c>
      <c r="C19" s="124" t="s">
        <v>53</v>
      </c>
      <c r="D19" s="124" t="s">
        <v>54</v>
      </c>
      <c r="E19" s="124" t="s">
        <v>22</v>
      </c>
      <c r="F19" s="124" t="s">
        <v>23</v>
      </c>
      <c r="G19" s="124" t="s">
        <v>55</v>
      </c>
      <c r="H19" s="124" t="s">
        <v>57</v>
      </c>
      <c r="I19" s="126" t="s">
        <v>58</v>
      </c>
      <c r="J19" s="99"/>
      <c r="K19" s="99"/>
      <c r="L19" s="99"/>
      <c r="M19" s="99"/>
      <c r="N19" s="99"/>
      <c r="O19" s="99"/>
      <c r="P19" s="99"/>
      <c r="Q19" s="99"/>
    </row>
    <row r="20" s="206" customFormat="1" ht="24.75" customHeight="1" spans="1:17">
      <c r="A20" s="208" t="s">
        <v>807</v>
      </c>
      <c r="B20" s="209">
        <f>SUM(B21,B33)</f>
        <v>437535</v>
      </c>
      <c r="C20" s="209">
        <f>SUM(C21,C33)</f>
        <v>959554</v>
      </c>
      <c r="D20" s="209">
        <f>SUM(D21,D33)</f>
        <v>1097379</v>
      </c>
      <c r="E20" s="209">
        <f>SUM(E21,E33)</f>
        <v>1097379</v>
      </c>
      <c r="F20" s="209">
        <f>SUM(F21,F33)</f>
        <v>1097390</v>
      </c>
      <c r="G20" s="220">
        <f>SUM(G21,G34,G35,G36,G37,G38)</f>
        <v>815515</v>
      </c>
      <c r="H20" s="209" t="s">
        <v>60</v>
      </c>
      <c r="I20" s="211" t="s">
        <v>60</v>
      </c>
      <c r="J20" s="204"/>
      <c r="K20" s="204"/>
      <c r="L20" s="204"/>
      <c r="M20" s="204"/>
      <c r="N20" s="204"/>
      <c r="O20" s="204"/>
      <c r="P20" s="204"/>
      <c r="Q20" s="204"/>
    </row>
    <row r="21" s="206" customFormat="1" ht="24.75" customHeight="1" spans="1:17">
      <c r="A21" s="210" t="s">
        <v>821</v>
      </c>
      <c r="B21" s="209">
        <f>SUM(B22:B30)</f>
        <v>427535</v>
      </c>
      <c r="C21" s="209">
        <f>SUM(C22:C31)</f>
        <v>621490</v>
      </c>
      <c r="D21" s="209">
        <f>SUM(D22:D31)</f>
        <v>649930</v>
      </c>
      <c r="E21" s="209">
        <f>SUM(E22:E31)</f>
        <v>424910</v>
      </c>
      <c r="F21" s="209">
        <f>SUM(F22:F31)</f>
        <v>424910</v>
      </c>
      <c r="G21" s="220">
        <f>SUM(G22,G23,G24,G25,G26,G27,G28,G29,G30,G31)</f>
        <v>310247</v>
      </c>
      <c r="H21" s="211">
        <f t="shared" ref="H21:H38" si="5">ROUND(F21/D21*100,2)</f>
        <v>65.38</v>
      </c>
      <c r="I21" s="211">
        <f t="shared" ref="I21:I38" si="6">ROUND((F21-G21)/G21*100,2)</f>
        <v>36.96</v>
      </c>
      <c r="J21" s="204"/>
      <c r="K21" s="204"/>
      <c r="L21" s="204"/>
      <c r="M21" s="204"/>
      <c r="N21" s="204"/>
      <c r="O21" s="204"/>
      <c r="P21" s="204"/>
      <c r="Q21" s="204"/>
    </row>
    <row r="22" s="100" customFormat="1" ht="24.75" customHeight="1" spans="1:17">
      <c r="A22" s="212" t="s">
        <v>822</v>
      </c>
      <c r="B22" s="62">
        <v>392</v>
      </c>
      <c r="C22" s="62">
        <v>392</v>
      </c>
      <c r="D22" s="62">
        <v>392</v>
      </c>
      <c r="E22" s="62">
        <v>0</v>
      </c>
      <c r="F22" s="62"/>
      <c r="G22" s="214"/>
      <c r="H22" s="73"/>
      <c r="I22" s="73"/>
      <c r="J22" s="99"/>
      <c r="K22" s="99"/>
      <c r="L22" s="99"/>
      <c r="M22" s="99"/>
      <c r="N22" s="99"/>
      <c r="O22" s="99"/>
      <c r="P22" s="99"/>
      <c r="Q22" s="99"/>
    </row>
    <row r="23" s="100" customFormat="1" ht="24.75" customHeight="1" spans="1:17">
      <c r="A23" s="212" t="s">
        <v>823</v>
      </c>
      <c r="B23" s="215">
        <v>14799</v>
      </c>
      <c r="C23" s="215">
        <v>12823</v>
      </c>
      <c r="D23" s="215">
        <v>12823</v>
      </c>
      <c r="E23" s="215">
        <v>1015</v>
      </c>
      <c r="F23" s="215">
        <v>1015</v>
      </c>
      <c r="G23" s="214">
        <v>1422</v>
      </c>
      <c r="H23" s="73">
        <f t="shared" si="5"/>
        <v>7.92</v>
      </c>
      <c r="I23" s="73">
        <f t="shared" si="6"/>
        <v>-28.62</v>
      </c>
      <c r="J23" s="99"/>
      <c r="K23" s="99"/>
      <c r="L23" s="99"/>
      <c r="M23" s="99"/>
      <c r="N23" s="99"/>
      <c r="O23" s="99"/>
      <c r="P23" s="99"/>
      <c r="Q23" s="99"/>
    </row>
    <row r="24" s="100" customFormat="1" ht="24.75" customHeight="1" spans="1:17">
      <c r="A24" s="212" t="s">
        <v>824</v>
      </c>
      <c r="B24" s="62">
        <v>0</v>
      </c>
      <c r="C24" s="221">
        <v>0</v>
      </c>
      <c r="D24" s="221">
        <v>0</v>
      </c>
      <c r="E24" s="221">
        <v>53</v>
      </c>
      <c r="F24" s="221">
        <v>53</v>
      </c>
      <c r="G24" s="222">
        <v>55</v>
      </c>
      <c r="H24" s="73"/>
      <c r="I24" s="73">
        <f t="shared" si="6"/>
        <v>-3.64</v>
      </c>
      <c r="J24" s="99"/>
      <c r="K24" s="99"/>
      <c r="L24" s="99"/>
      <c r="M24" s="99"/>
      <c r="N24" s="99"/>
      <c r="O24" s="99"/>
      <c r="P24" s="99"/>
      <c r="Q24" s="99"/>
    </row>
    <row r="25" s="100" customFormat="1" ht="24.75" customHeight="1" spans="1:17">
      <c r="A25" s="212" t="s">
        <v>825</v>
      </c>
      <c r="B25" s="215">
        <v>95964</v>
      </c>
      <c r="C25" s="215">
        <v>100000</v>
      </c>
      <c r="D25" s="215">
        <v>135979</v>
      </c>
      <c r="E25" s="215">
        <v>109034</v>
      </c>
      <c r="F25" s="215">
        <v>109034</v>
      </c>
      <c r="G25" s="214">
        <v>65736</v>
      </c>
      <c r="H25" s="73">
        <f t="shared" si="5"/>
        <v>80.18</v>
      </c>
      <c r="I25" s="73">
        <f t="shared" si="6"/>
        <v>65.87</v>
      </c>
      <c r="J25" s="99"/>
      <c r="K25" s="99"/>
      <c r="L25" s="99"/>
      <c r="M25" s="99"/>
      <c r="N25" s="99"/>
      <c r="O25" s="99"/>
      <c r="P25" s="99"/>
      <c r="Q25" s="99"/>
    </row>
    <row r="26" s="100" customFormat="1" ht="24.75" customHeight="1" spans="1:17">
      <c r="A26" s="212" t="s">
        <v>826</v>
      </c>
      <c r="B26" s="215">
        <v>193442</v>
      </c>
      <c r="C26" s="215">
        <v>123184</v>
      </c>
      <c r="D26" s="215">
        <v>111763</v>
      </c>
      <c r="E26" s="215">
        <v>74461</v>
      </c>
      <c r="F26" s="215">
        <v>74461</v>
      </c>
      <c r="G26" s="214">
        <v>34716</v>
      </c>
      <c r="H26" s="73">
        <f t="shared" si="5"/>
        <v>66.62</v>
      </c>
      <c r="I26" s="73">
        <f t="shared" si="6"/>
        <v>114.49</v>
      </c>
      <c r="J26" s="99"/>
      <c r="K26" s="99"/>
      <c r="L26" s="99"/>
      <c r="M26" s="99"/>
      <c r="N26" s="99"/>
      <c r="O26" s="99"/>
      <c r="P26" s="99"/>
      <c r="Q26" s="99"/>
    </row>
    <row r="27" s="100" customFormat="1" ht="24.75" customHeight="1" spans="1:17">
      <c r="A27" s="212" t="s">
        <v>827</v>
      </c>
      <c r="B27" s="215">
        <v>2119</v>
      </c>
      <c r="C27" s="215">
        <v>5111</v>
      </c>
      <c r="D27" s="215">
        <v>6659</v>
      </c>
      <c r="E27" s="215">
        <v>4274</v>
      </c>
      <c r="F27" s="215">
        <v>4274</v>
      </c>
      <c r="G27" s="214">
        <v>2000</v>
      </c>
      <c r="H27" s="73">
        <f t="shared" si="5"/>
        <v>64.18</v>
      </c>
      <c r="I27" s="73">
        <f t="shared" si="6"/>
        <v>113.7</v>
      </c>
      <c r="J27" s="99"/>
      <c r="K27" s="99"/>
      <c r="L27" s="99"/>
      <c r="M27" s="99"/>
      <c r="N27" s="99"/>
      <c r="O27" s="99"/>
      <c r="P27" s="99"/>
      <c r="Q27" s="99"/>
    </row>
    <row r="28" s="100" customFormat="1" ht="24.75" customHeight="1" spans="1:17">
      <c r="A28" s="212" t="s">
        <v>828</v>
      </c>
      <c r="B28" s="215">
        <v>78886</v>
      </c>
      <c r="C28" s="215">
        <v>329506</v>
      </c>
      <c r="D28" s="215">
        <v>329506</v>
      </c>
      <c r="E28" s="215">
        <v>184115</v>
      </c>
      <c r="F28" s="215">
        <v>184115</v>
      </c>
      <c r="G28" s="214">
        <v>96281</v>
      </c>
      <c r="H28" s="73">
        <f t="shared" si="5"/>
        <v>55.88</v>
      </c>
      <c r="I28" s="73"/>
      <c r="J28" s="99"/>
      <c r="K28" s="99"/>
      <c r="L28" s="99"/>
      <c r="M28" s="99"/>
      <c r="N28" s="99"/>
      <c r="O28" s="99"/>
      <c r="P28" s="99"/>
      <c r="Q28" s="99"/>
    </row>
    <row r="29" s="100" customFormat="1" ht="24.75" customHeight="1" spans="1:17">
      <c r="A29" s="212" t="s">
        <v>829</v>
      </c>
      <c r="B29" s="215">
        <v>41924</v>
      </c>
      <c r="C29" s="215">
        <v>41924</v>
      </c>
      <c r="D29" s="215">
        <v>44258</v>
      </c>
      <c r="E29" s="215">
        <v>44258</v>
      </c>
      <c r="F29" s="215">
        <v>44258</v>
      </c>
      <c r="G29" s="214">
        <v>36799</v>
      </c>
      <c r="H29" s="73">
        <f t="shared" si="5"/>
        <v>100</v>
      </c>
      <c r="I29" s="73">
        <f t="shared" si="6"/>
        <v>20.27</v>
      </c>
      <c r="J29" s="99"/>
      <c r="K29" s="99"/>
      <c r="L29" s="99"/>
      <c r="M29" s="99"/>
      <c r="N29" s="99"/>
      <c r="O29" s="99"/>
      <c r="P29" s="99"/>
      <c r="Q29" s="99"/>
    </row>
    <row r="30" s="100" customFormat="1" ht="24.75" customHeight="1" spans="1:17">
      <c r="A30" s="212" t="s">
        <v>830</v>
      </c>
      <c r="B30" s="215">
        <v>9</v>
      </c>
      <c r="C30" s="215">
        <v>10</v>
      </c>
      <c r="D30" s="215">
        <v>10</v>
      </c>
      <c r="E30" s="215">
        <v>10</v>
      </c>
      <c r="F30" s="215">
        <v>10</v>
      </c>
      <c r="G30" s="214">
        <v>7</v>
      </c>
      <c r="H30" s="73">
        <f t="shared" si="5"/>
        <v>100</v>
      </c>
      <c r="I30" s="73">
        <f t="shared" si="6"/>
        <v>42.86</v>
      </c>
      <c r="J30" s="99"/>
      <c r="K30" s="99"/>
      <c r="L30" s="99"/>
      <c r="M30" s="99"/>
      <c r="N30" s="99"/>
      <c r="O30" s="99"/>
      <c r="P30" s="99"/>
      <c r="Q30" s="99"/>
    </row>
    <row r="31" s="100" customFormat="1" ht="24.75" customHeight="1" spans="1:17">
      <c r="A31" s="212" t="s">
        <v>831</v>
      </c>
      <c r="B31" s="215">
        <v>8540</v>
      </c>
      <c r="C31" s="215">
        <v>8540</v>
      </c>
      <c r="D31" s="215">
        <v>8540</v>
      </c>
      <c r="E31" s="215">
        <v>7690</v>
      </c>
      <c r="F31" s="215">
        <v>7690</v>
      </c>
      <c r="G31" s="214">
        <v>73231</v>
      </c>
      <c r="H31" s="73">
        <f t="shared" si="5"/>
        <v>90.05</v>
      </c>
      <c r="I31" s="73">
        <f t="shared" si="6"/>
        <v>-89.5</v>
      </c>
      <c r="J31" s="99"/>
      <c r="K31" s="99"/>
      <c r="L31" s="99"/>
      <c r="M31" s="99"/>
      <c r="N31" s="99"/>
      <c r="O31" s="99"/>
      <c r="P31" s="99"/>
      <c r="Q31" s="99"/>
    </row>
    <row r="32" s="100" customFormat="1" ht="24.75" customHeight="1" spans="1:17">
      <c r="A32" s="212"/>
      <c r="B32" s="62"/>
      <c r="C32" s="62"/>
      <c r="D32" s="62"/>
      <c r="E32" s="62"/>
      <c r="F32" s="62"/>
      <c r="G32" s="223"/>
      <c r="H32" s="73"/>
      <c r="I32" s="73"/>
      <c r="J32" s="99"/>
      <c r="K32" s="99"/>
      <c r="L32" s="99"/>
      <c r="M32" s="99"/>
      <c r="N32" s="99"/>
      <c r="O32" s="99"/>
      <c r="P32" s="99"/>
      <c r="Q32" s="99"/>
    </row>
    <row r="33" s="205" customFormat="1" ht="24.75" customHeight="1" spans="1:17">
      <c r="A33" s="210" t="s">
        <v>832</v>
      </c>
      <c r="B33" s="224">
        <f t="shared" ref="B33:G33" si="7">SUM(B34:B38)</f>
        <v>10000</v>
      </c>
      <c r="C33" s="224">
        <f t="shared" si="7"/>
        <v>338064</v>
      </c>
      <c r="D33" s="224">
        <f t="shared" si="7"/>
        <v>447449</v>
      </c>
      <c r="E33" s="224">
        <f t="shared" si="7"/>
        <v>672469</v>
      </c>
      <c r="F33" s="225">
        <f t="shared" si="7"/>
        <v>672480</v>
      </c>
      <c r="G33" s="226">
        <f t="shared" si="7"/>
        <v>505268</v>
      </c>
      <c r="H33" s="225">
        <f t="shared" si="5"/>
        <v>150.29</v>
      </c>
      <c r="I33" s="225">
        <f t="shared" si="6"/>
        <v>33.09</v>
      </c>
      <c r="J33" s="204"/>
      <c r="K33" s="204"/>
      <c r="L33" s="204"/>
      <c r="M33" s="204"/>
      <c r="N33" s="204"/>
      <c r="O33" s="204"/>
      <c r="P33" s="204"/>
      <c r="Q33" s="204"/>
    </row>
    <row r="34" s="100" customFormat="1" ht="24.75" customHeight="1" spans="1:17">
      <c r="A34" s="227" t="s">
        <v>118</v>
      </c>
      <c r="B34" s="215">
        <v>10000</v>
      </c>
      <c r="C34" s="215">
        <v>27500</v>
      </c>
      <c r="D34" s="73">
        <v>31809</v>
      </c>
      <c r="E34" s="73">
        <v>31809</v>
      </c>
      <c r="F34" s="73">
        <v>30986</v>
      </c>
      <c r="G34" s="214">
        <v>8971</v>
      </c>
      <c r="H34" s="73"/>
      <c r="I34" s="73"/>
      <c r="J34" s="99"/>
      <c r="K34" s="99"/>
      <c r="L34" s="99"/>
      <c r="M34" s="99"/>
      <c r="N34" s="99"/>
      <c r="O34" s="99"/>
      <c r="P34" s="99"/>
      <c r="Q34" s="99"/>
    </row>
    <row r="35" s="100" customFormat="1" ht="24.75" customHeight="1" spans="1:17">
      <c r="A35" s="227" t="s">
        <v>833</v>
      </c>
      <c r="B35" s="215"/>
      <c r="C35" s="228">
        <v>70000</v>
      </c>
      <c r="D35" s="229">
        <v>130000</v>
      </c>
      <c r="E35" s="229">
        <v>130000</v>
      </c>
      <c r="F35" s="73">
        <v>130000</v>
      </c>
      <c r="G35" s="214"/>
      <c r="H35" s="73"/>
      <c r="I35" s="73"/>
      <c r="J35" s="99"/>
      <c r="K35" s="99"/>
      <c r="L35" s="99"/>
      <c r="M35" s="99"/>
      <c r="N35" s="99"/>
      <c r="O35" s="99"/>
      <c r="P35" s="99"/>
      <c r="Q35" s="99"/>
    </row>
    <row r="36" s="100" customFormat="1" ht="24.75" customHeight="1" spans="1:17">
      <c r="A36" s="227" t="s">
        <v>834</v>
      </c>
      <c r="B36" s="62"/>
      <c r="C36" s="73">
        <v>110564</v>
      </c>
      <c r="D36" s="73">
        <v>122206</v>
      </c>
      <c r="E36" s="73">
        <v>122206</v>
      </c>
      <c r="F36" s="73">
        <v>122206</v>
      </c>
      <c r="G36" s="214">
        <v>149855</v>
      </c>
      <c r="H36" s="73"/>
      <c r="I36" s="73"/>
      <c r="J36" s="99"/>
      <c r="K36" s="99"/>
      <c r="L36" s="99"/>
      <c r="M36" s="99"/>
      <c r="N36" s="99"/>
      <c r="O36" s="99"/>
      <c r="P36" s="99"/>
      <c r="Q36" s="99"/>
    </row>
    <row r="37" ht="24.75" customHeight="1" spans="1:9">
      <c r="A37" s="227" t="s">
        <v>835</v>
      </c>
      <c r="B37" s="62"/>
      <c r="C37" s="73">
        <v>130000</v>
      </c>
      <c r="D37" s="73">
        <v>163434</v>
      </c>
      <c r="E37" s="73">
        <v>163434</v>
      </c>
      <c r="F37" s="73">
        <v>163434</v>
      </c>
      <c r="G37" s="214">
        <v>154830</v>
      </c>
      <c r="H37" s="73"/>
      <c r="I37" s="73"/>
    </row>
    <row r="38" ht="24.75" customHeight="1" spans="1:9">
      <c r="A38" s="227" t="s">
        <v>836</v>
      </c>
      <c r="B38" s="62"/>
      <c r="C38" s="73"/>
      <c r="D38" s="73"/>
      <c r="E38" s="73">
        <v>225020</v>
      </c>
      <c r="F38" s="73">
        <v>225854</v>
      </c>
      <c r="G38" s="214">
        <v>191612</v>
      </c>
      <c r="H38" s="73"/>
      <c r="I38" s="73"/>
    </row>
  </sheetData>
  <mergeCells count="2">
    <mergeCell ref="A2:I2"/>
    <mergeCell ref="G3:I3"/>
  </mergeCells>
  <printOptions horizontalCentered="1"/>
  <pageMargins left="0.118055555555556" right="0.118055555555556" top="0.786805555555556" bottom="0.786805555555556" header="0.393055555555556" footer="0.393055555555556"/>
  <pageSetup paperSize="9" scale="85" orientation="portrait" horizontalDpi="600"/>
  <headerFooter>
    <oddFooter>&amp;C第 &amp;P 页，共 &amp;N 页</oddFooter>
  </headerFooter>
  <rowBreaks count="1" manualBreakCount="1">
    <brk id="18" max="16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目录</vt:lpstr>
      <vt:lpstr>表1-全区收支</vt:lpstr>
      <vt:lpstr>表2-区级一般公共预算收支决算</vt:lpstr>
      <vt:lpstr>表3-区级一般公共预算支出决算（功能）</vt:lpstr>
      <vt:lpstr>表4-区级一般公共预算基本支出表（经济）</vt:lpstr>
      <vt:lpstr>表5-区级一般公共预算转移支付收支</vt:lpstr>
      <vt:lpstr>表6-区级一般公共预算转移支付（分地区、分项目）</vt:lpstr>
      <vt:lpstr>表7-区级政府性基金预算收支决算</vt:lpstr>
      <vt:lpstr>表8-区级政府性基金预算支出</vt:lpstr>
      <vt:lpstr>表9-区级政府性基金预算转移支付</vt:lpstr>
      <vt:lpstr>表10-区级国有资本经营预算</vt:lpstr>
      <vt:lpstr>表11-区级社保基金预算</vt:lpstr>
      <vt:lpstr>表12-地方政府债务限额及余额情况表</vt:lpstr>
      <vt:lpstr>表13-政府债券使用情况</vt:lpstr>
      <vt:lpstr>表14-债务相关情况表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Mr.Yuan</cp:lastModifiedBy>
  <dcterms:created xsi:type="dcterms:W3CDTF">1996-12-17T01:32:00Z</dcterms:created>
  <dcterms:modified xsi:type="dcterms:W3CDTF">2023-09-16T14:26:44Z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KSOReadingLayout">
    <vt:bool>false</vt:bool>
  </property>
  <property fmtid="{D5CDD505-2E9C-101B-9397-08002B2CF9AE}" pid="4" name="ICV">
    <vt:lpwstr>28E2C8B218A14D169A4382FE9501BA0B_12</vt:lpwstr>
  </property>
</Properties>
</file>