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  <sheet name="表十三" sheetId="14" r:id="rId13"/>
  </sheets>
  <definedNames>
    <definedName name="_xlnm._FilterDatabase" localSheetId="1" hidden="1">表二!$A$6:$F$43</definedName>
    <definedName name="_xlnm._FilterDatabase" localSheetId="6" hidden="1">表七!$A$7:$M$36</definedName>
    <definedName name="_xlnm._FilterDatabase" localSheetId="7" hidden="1">表八!$A$6:$G$35</definedName>
    <definedName name="_xlnm._FilterDatabase" localSheetId="2" hidden="1">表三!$A$7:$F$41</definedName>
  </definedNames>
  <calcPr calcId="144525"/>
</workbook>
</file>

<file path=xl/sharedStrings.xml><?xml version="1.0" encoding="utf-8"?>
<sst xmlns="http://schemas.openxmlformats.org/spreadsheetml/2006/main" count="671" uniqueCount="452">
  <si>
    <t>表一</t>
  </si>
  <si>
    <t>财政拨款收支总表</t>
  </si>
  <si>
    <t>重庆市万州区发展和改革委员会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</si>
  <si>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</si>
  <si>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</si>
  <si>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</si>
  <si>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</si>
  <si>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</si>
  <si>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</si>
  <si>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</si>
  <si>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</si>
  <si>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</si>
  <si>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</si>
  <si>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</si>
  <si>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</si>
  <si>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</si>
  <si>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</si>
  <si>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</si>
  <si>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</si>
  <si>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</si>
  <si>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农林水支出</t>
  </si>
  <si>
    <t>资源勘探工业信息等支出</t>
  </si>
  <si>
    <t>住房保障支出</t>
  </si>
  <si>
    <t>粮油物资储备支出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</si>
  <si>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</si>
  <si>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</si>
  <si>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</si>
  <si>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</si>
  <si>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</si>
  <si>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</si>
  <si>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</si>
  <si>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</si>
  <si>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</si>
  <si>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</si>
  <si>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</si>
  <si>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</si>
  <si>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</si>
  <si>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</si>
  <si>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</si>
  <si>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</si>
  <si>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</si>
  <si>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20104</t>
    </r>
  </si>
  <si>
    <r>
      <rPr>
        <sz val="10"/>
        <rFont val="方正仿宋_GBK"/>
        <charset val="134"/>
      </rPr>
      <t> 发展与改革事务</t>
    </r>
  </si>
  <si>
    <r>
      <rPr>
        <sz val="10"/>
        <rFont val="方正仿宋_GBK"/>
        <charset val="134"/>
      </rPr>
      <t>  2010401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</si>
  <si>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</si>
  <si>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2010402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</si>
  <si>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</si>
  <si>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 2010450</t>
    </r>
  </si>
  <si>
    <r>
      <rPr>
        <sz val="10"/>
        <rFont val="方正仿宋_GBK"/>
        <charset val="134"/>
      </rPr>
      <t>  事业运行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</si>
  <si>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</si>
  <si>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</si>
  <si>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</si>
  <si>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2080501</t>
    </r>
  </si>
  <si>
    <r>
      <rPr>
        <sz val="10"/>
        <rFont val="方正仿宋_GBK"/>
        <charset val="134"/>
      </rPr>
      <t>  行政单位离退休</t>
    </r>
  </si>
  <si>
    <r>
      <rPr>
        <sz val="10"/>
        <rFont val="方正仿宋_GBK"/>
        <charset val="134"/>
      </rPr>
      <t>  2080502</t>
    </r>
  </si>
  <si>
    <r>
      <rPr>
        <sz val="10"/>
        <rFont val="方正仿宋_GBK"/>
        <charset val="134"/>
      </rPr>
      <t>  事业单位离退休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</si>
  <si>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</si>
  <si>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</si>
  <si>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</si>
  <si>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</si>
  <si>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</si>
  <si>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</si>
  <si>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</si>
  <si>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</si>
  <si>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</si>
  <si>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</si>
  <si>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</si>
  <si>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</si>
  <si>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</si>
  <si>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</si>
  <si>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</si>
  <si>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</si>
  <si>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</si>
  <si>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</si>
  <si>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</si>
  <si>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213</t>
  </si>
  <si>
    <r>
      <rPr>
        <sz val="10"/>
        <rFont val="方正仿宋_GBK"/>
        <charset val="134"/>
      </rPr>
      <t> 21305</t>
    </r>
  </si>
  <si>
    <r>
      <rPr>
        <sz val="10"/>
        <rFont val="方正仿宋_GBK"/>
        <charset val="134"/>
      </rPr>
      <t> 巩固脱贫攻坚成果衔接乡村振兴</t>
    </r>
  </si>
  <si>
    <r>
      <rPr>
        <sz val="10"/>
        <rFont val="方正仿宋_GBK"/>
        <charset val="134"/>
      </rPr>
      <t>  2130599</t>
    </r>
  </si>
  <si>
    <r>
      <rPr>
        <sz val="10"/>
        <rFont val="方正仿宋_GBK"/>
        <charset val="134"/>
      </rPr>
      <t>  其他巩固脱贫攻坚成果衔接乡村振兴支出</t>
    </r>
  </si>
  <si>
    <t>215</t>
  </si>
  <si>
    <r>
      <rPr>
        <sz val="10"/>
        <rFont val="方正仿宋_GBK"/>
        <charset val="134"/>
      </rPr>
      <t> 21505</t>
    </r>
  </si>
  <si>
    <r>
      <rPr>
        <sz val="10"/>
        <rFont val="方正仿宋_GBK"/>
        <charset val="134"/>
      </rPr>
      <t> 工业和信息产业</t>
    </r>
  </si>
  <si>
    <r>
      <rPr>
        <sz val="10"/>
        <rFont val="方正仿宋_GBK"/>
        <charset val="134"/>
      </rPr>
      <t>  2150517</t>
    </r>
  </si>
  <si>
    <r>
      <rPr>
        <sz val="10"/>
        <rFont val="方正仿宋_GBK"/>
        <charset val="134"/>
      </rPr>
      <t>  产业发展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</si>
  <si>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</si>
  <si>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</si>
  <si>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</si>
  <si>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</si>
  <si>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</si>
  <si>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222</t>
  </si>
  <si>
    <r>
      <rPr>
        <sz val="10"/>
        <rFont val="方正仿宋_GBK"/>
        <charset val="134"/>
      </rPr>
      <t> 22201</t>
    </r>
  </si>
  <si>
    <r>
      <rPr>
        <sz val="10"/>
        <rFont val="方正仿宋_GBK"/>
        <charset val="134"/>
      </rPr>
      <t> 粮油物资事务</t>
    </r>
  </si>
  <si>
    <r>
      <rPr>
        <sz val="10"/>
        <rFont val="方正仿宋_GBK"/>
        <charset val="134"/>
      </rPr>
      <t>  2220150</t>
    </r>
  </si>
  <si>
    <r>
      <rPr>
        <sz val="10"/>
        <rFont val="方正仿宋_GBK"/>
        <charset val="134"/>
      </rPr>
      <t>  2220199</t>
    </r>
  </si>
  <si>
    <r>
      <rPr>
        <sz val="10"/>
        <rFont val="方正仿宋_GBK"/>
        <charset val="134"/>
      </rPr>
      <t>  其他粮油物资事务支出</t>
    </r>
  </si>
  <si>
    <r>
      <rPr>
        <sz val="10"/>
        <rFont val="方正仿宋_GBK"/>
        <charset val="134"/>
      </rPr>
      <t> 22204</t>
    </r>
  </si>
  <si>
    <r>
      <rPr>
        <sz val="10"/>
        <rFont val="方正仿宋_GBK"/>
        <charset val="134"/>
      </rPr>
      <t> 粮油储备</t>
    </r>
  </si>
  <si>
    <r>
      <rPr>
        <sz val="10"/>
        <rFont val="方正仿宋_GBK"/>
        <charset val="134"/>
      </rPr>
      <t>  2220401</t>
    </r>
  </si>
  <si>
    <r>
      <rPr>
        <sz val="10"/>
        <rFont val="方正仿宋_GBK"/>
        <charset val="134"/>
      </rPr>
      <t>  储备粮油补贴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</si>
  <si>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</si>
  <si>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</si>
  <si>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</si>
  <si>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</si>
  <si>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</si>
  <si>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</si>
  <si>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</si>
  <si>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</si>
  <si>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</si>
  <si>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</si>
  <si>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</si>
  <si>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</si>
  <si>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</si>
  <si>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</si>
  <si>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</si>
  <si>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</si>
  <si>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</si>
  <si>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</si>
  <si>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</si>
  <si>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</si>
  <si>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</si>
  <si>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</si>
  <si>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</si>
  <si>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</si>
  <si>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</si>
  <si>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</si>
  <si>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</si>
  <si>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</si>
  <si>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</si>
  <si>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</si>
  <si>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</si>
  <si>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</si>
  <si>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</si>
  <si>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</si>
  <si>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</si>
  <si>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</si>
  <si>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</si>
  <si>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</si>
  <si>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</si>
  <si>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</si>
  <si>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</si>
  <si>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</si>
  <si>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</si>
  <si>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</si>
  <si>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</si>
  <si>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</si>
  <si>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</si>
  <si>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</si>
  <si>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</si>
  <si>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</si>
  <si>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</si>
  <si>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</si>
  <si>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</si>
  <si>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</si>
  <si>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</si>
  <si>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</si>
  <si>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</si>
  <si>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</si>
  <si>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</si>
  <si>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</si>
  <si>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</si>
  <si>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</si>
  <si>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</si>
  <si>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</si>
  <si>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</si>
  <si>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</si>
  <si>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</si>
  <si>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</si>
  <si>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30301</t>
    </r>
  </si>
  <si>
    <r>
      <rPr>
        <sz val="10"/>
        <rFont val="方正仿宋_GBK"/>
        <charset val="134"/>
      </rPr>
      <t> 离休费</t>
    </r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</si>
  <si>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</si>
  <si>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</si>
  <si>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</si>
  <si>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</si>
  <si>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</si>
  <si>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</si>
  <si>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</si>
  <si>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</si>
  <si>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</si>
  <si>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</si>
  <si>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</si>
  <si>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</si>
  <si>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 xml:space="preserve"> 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</si>
  <si>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</si>
  <si>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</si>
  <si>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</si>
  <si>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</si>
  <si>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</si>
  <si>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（备注：本部门无政府性基金收支，故此表无数据。）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</si>
  <si>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</si>
  <si>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</si>
  <si>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</si>
  <si>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</si>
  <si>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</si>
  <si>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</si>
  <si>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</si>
  <si>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</si>
  <si>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</si>
  <si>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</si>
  <si>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</si>
  <si>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</si>
  <si>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</si>
  <si>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</si>
  <si>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</si>
  <si>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</si>
  <si>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</si>
  <si>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</si>
  <si>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</si>
  <si>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</si>
  <si>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</si>
  <si>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20104</t>
    </r>
  </si>
  <si>
    <r>
      <rPr>
        <sz val="9"/>
        <rFont val="方正仿宋_GBK"/>
        <charset val="134"/>
      </rPr>
      <t> 发展与改革事务</t>
    </r>
  </si>
  <si>
    <r>
      <rPr>
        <sz val="9"/>
        <rFont val="方正仿宋_GBK"/>
        <charset val="134"/>
      </rPr>
      <t>  2010401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</si>
  <si>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</si>
  <si>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2010450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</si>
  <si>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</si>
  <si>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</si>
  <si>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</si>
  <si>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2080501</t>
    </r>
  </si>
  <si>
    <r>
      <rPr>
        <sz val="9"/>
        <rFont val="方正仿宋_GBK"/>
        <charset val="134"/>
      </rPr>
      <t>  行政单位离退休</t>
    </r>
  </si>
  <si>
    <r>
      <rPr>
        <sz val="9"/>
        <rFont val="方正仿宋_GBK"/>
        <charset val="134"/>
      </rPr>
      <t>  2080502</t>
    </r>
  </si>
  <si>
    <r>
      <rPr>
        <sz val="9"/>
        <rFont val="方正仿宋_GBK"/>
        <charset val="134"/>
      </rPr>
      <t>  事业单位离退休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</si>
  <si>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</si>
  <si>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</si>
  <si>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</si>
  <si>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</si>
  <si>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</si>
  <si>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</si>
  <si>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</si>
  <si>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</si>
  <si>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</si>
  <si>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</si>
  <si>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</si>
  <si>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</si>
  <si>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</si>
  <si>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</si>
  <si>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21305</t>
    </r>
  </si>
  <si>
    <r>
      <rPr>
        <sz val="9"/>
        <rFont val="方正仿宋_GBK"/>
        <charset val="134"/>
      </rPr>
      <t> 巩固脱贫攻坚成果衔接乡村振兴</t>
    </r>
  </si>
  <si>
    <r>
      <rPr>
        <sz val="9"/>
        <rFont val="方正仿宋_GBK"/>
        <charset val="134"/>
      </rPr>
      <t>  2130599</t>
    </r>
  </si>
  <si>
    <r>
      <rPr>
        <sz val="9"/>
        <rFont val="方正仿宋_GBK"/>
        <charset val="134"/>
      </rPr>
      <t>  其他巩固脱贫攻坚成果衔接乡村振兴支出</t>
    </r>
  </si>
  <si>
    <r>
      <rPr>
        <sz val="9"/>
        <rFont val="方正仿宋_GBK"/>
        <charset val="134"/>
      </rPr>
      <t> 21505</t>
    </r>
  </si>
  <si>
    <r>
      <rPr>
        <sz val="9"/>
        <rFont val="方正仿宋_GBK"/>
        <charset val="134"/>
      </rPr>
      <t> 工业和信息产业</t>
    </r>
  </si>
  <si>
    <r>
      <rPr>
        <sz val="9"/>
        <rFont val="方正仿宋_GBK"/>
        <charset val="134"/>
      </rPr>
      <t>  2150517</t>
    </r>
  </si>
  <si>
    <r>
      <rPr>
        <sz val="9"/>
        <rFont val="方正仿宋_GBK"/>
        <charset val="134"/>
      </rPr>
      <t>  产业发展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</si>
  <si>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</si>
  <si>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</si>
  <si>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</si>
  <si>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</si>
  <si>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r>
      <rPr>
        <sz val="9"/>
        <rFont val="方正仿宋_GBK"/>
        <charset val="134"/>
      </rPr>
      <t> 22201</t>
    </r>
  </si>
  <si>
    <r>
      <rPr>
        <sz val="9"/>
        <rFont val="方正仿宋_GBK"/>
        <charset val="134"/>
      </rPr>
      <t> 粮油物资事务</t>
    </r>
  </si>
  <si>
    <r>
      <rPr>
        <sz val="9"/>
        <rFont val="方正仿宋_GBK"/>
        <charset val="134"/>
      </rPr>
      <t>  2220150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</si>
  <si>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</si>
  <si>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</si>
  <si>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</si>
  <si>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</si>
  <si>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20104</t>
    </r>
  </si>
  <si>
    <r>
      <rPr>
        <sz val="12"/>
        <rFont val="方正仿宋_GBK"/>
        <charset val="134"/>
      </rPr>
      <t> 发展与改革事务</t>
    </r>
  </si>
  <si>
    <r>
      <rPr>
        <sz val="12"/>
        <rFont val="方正仿宋_GBK"/>
        <charset val="134"/>
      </rPr>
      <t>  2010401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</si>
  <si>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</si>
  <si>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2010450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</si>
  <si>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</si>
  <si>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</si>
  <si>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</si>
  <si>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2080501</t>
    </r>
  </si>
  <si>
    <r>
      <rPr>
        <sz val="12"/>
        <rFont val="方正仿宋_GBK"/>
        <charset val="134"/>
      </rPr>
      <t>  行政单位离退休</t>
    </r>
  </si>
  <si>
    <r>
      <rPr>
        <sz val="12"/>
        <rFont val="方正仿宋_GBK"/>
        <charset val="134"/>
      </rPr>
      <t>  2080502</t>
    </r>
  </si>
  <si>
    <r>
      <rPr>
        <sz val="12"/>
        <rFont val="方正仿宋_GBK"/>
        <charset val="134"/>
      </rPr>
      <t>  事业单位离退休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</si>
  <si>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</si>
  <si>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</si>
  <si>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</si>
  <si>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</si>
  <si>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</si>
  <si>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</si>
  <si>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</si>
  <si>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</si>
  <si>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</si>
  <si>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</si>
  <si>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</si>
  <si>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</si>
  <si>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</si>
  <si>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</si>
  <si>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21305</t>
    </r>
  </si>
  <si>
    <r>
      <rPr>
        <sz val="12"/>
        <rFont val="方正仿宋_GBK"/>
        <charset val="134"/>
      </rPr>
      <t> 巩固脱贫攻坚成果衔接乡村振兴</t>
    </r>
  </si>
  <si>
    <r>
      <rPr>
        <sz val="12"/>
        <rFont val="方正仿宋_GBK"/>
        <charset val="134"/>
      </rPr>
      <t>  2130599</t>
    </r>
  </si>
  <si>
    <r>
      <rPr>
        <sz val="12"/>
        <rFont val="方正仿宋_GBK"/>
        <charset val="134"/>
      </rPr>
      <t>  其他巩固脱贫攻坚成果衔接乡村振兴支出</t>
    </r>
  </si>
  <si>
    <r>
      <rPr>
        <sz val="12"/>
        <rFont val="方正仿宋_GBK"/>
        <charset val="134"/>
      </rPr>
      <t> 21505</t>
    </r>
  </si>
  <si>
    <r>
      <rPr>
        <sz val="12"/>
        <rFont val="方正仿宋_GBK"/>
        <charset val="134"/>
      </rPr>
      <t> 工业和信息产业</t>
    </r>
  </si>
  <si>
    <r>
      <rPr>
        <sz val="12"/>
        <rFont val="方正仿宋_GBK"/>
        <charset val="134"/>
      </rPr>
      <t>  2150517</t>
    </r>
  </si>
  <si>
    <r>
      <rPr>
        <sz val="12"/>
        <rFont val="方正仿宋_GBK"/>
        <charset val="134"/>
      </rPr>
      <t>  产业发展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</si>
  <si>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</si>
  <si>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</si>
  <si>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</si>
  <si>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</si>
  <si>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r>
      <rPr>
        <sz val="12"/>
        <rFont val="方正仿宋_GBK"/>
        <charset val="134"/>
      </rPr>
      <t> 22201</t>
    </r>
  </si>
  <si>
    <r>
      <rPr>
        <sz val="12"/>
        <rFont val="方正仿宋_GBK"/>
        <charset val="134"/>
      </rPr>
      <t> 粮油物资事务</t>
    </r>
  </si>
  <si>
    <r>
      <rPr>
        <sz val="12"/>
        <rFont val="方正仿宋_GBK"/>
        <charset val="134"/>
      </rPr>
      <t>  2220150</t>
    </r>
  </si>
  <si>
    <t>表九</t>
  </si>
  <si>
    <t>政府采购预算明细表</t>
  </si>
  <si>
    <t>项目编号</t>
  </si>
  <si>
    <t>A</t>
  </si>
  <si>
    <t>货物</t>
  </si>
  <si>
    <t>表十</t>
  </si>
  <si>
    <t>部门（单位）整体绩效目标表</t>
  </si>
  <si>
    <r>
      <rPr>
        <sz val="10"/>
        <color rgb="FF000000"/>
        <rFont val="方正仿宋_GBK"/>
        <charset val="134"/>
      </rPr>
      <t>单位：万元</t>
    </r>
  </si>
  <si>
    <r>
      <rPr>
        <b/>
        <sz val="12"/>
        <color rgb="FF000000"/>
        <rFont val="方正仿宋_GBK"/>
        <charset val="134"/>
      </rPr>
      <t>部门</t>
    </r>
    <r>
      <rPr>
        <b/>
        <sz val="12"/>
        <color rgb="FF000000"/>
        <rFont val="Times New Roman"/>
        <charset val="134"/>
      </rPr>
      <t>(</t>
    </r>
    <r>
      <rPr>
        <b/>
        <sz val="12"/>
        <color rgb="FF000000"/>
        <rFont val="方正仿宋_GBK"/>
        <charset val="134"/>
      </rPr>
      <t>单位</t>
    </r>
    <r>
      <rPr>
        <b/>
        <sz val="12"/>
        <color rgb="FF000000"/>
        <rFont val="Times New Roman"/>
        <charset val="134"/>
      </rPr>
      <t>)</t>
    </r>
    <r>
      <rPr>
        <b/>
        <sz val="12"/>
        <color rgb="FF000000"/>
        <rFont val="方正仿宋_GBK"/>
        <charset val="134"/>
      </rPr>
      <t>名称</t>
    </r>
  </si>
  <si>
    <r>
      <rPr>
        <b/>
        <sz val="12"/>
        <color rgb="FF000000"/>
        <rFont val="Times New Roman"/>
        <charset val="134"/>
      </rPr>
      <t>400-</t>
    </r>
    <r>
      <rPr>
        <b/>
        <sz val="12"/>
        <color rgb="FF000000"/>
        <rFont val="方正仿宋_GBK"/>
        <charset val="134"/>
      </rPr>
      <t>重庆市万州区发展和改革委员会</t>
    </r>
  </si>
  <si>
    <r>
      <rPr>
        <b/>
        <sz val="12"/>
        <color rgb="FF000000"/>
        <rFont val="方正仿宋_GBK"/>
        <charset val="134"/>
      </rPr>
      <t>部门支出预算数</t>
    </r>
  </si>
  <si>
    <r>
      <rPr>
        <b/>
        <sz val="12"/>
        <color rgb="FF000000"/>
        <rFont val="方正仿宋_GBK"/>
        <charset val="134"/>
      </rPr>
      <t>当年整体绩效目标</t>
    </r>
  </si>
  <si>
    <r>
      <rPr>
        <sz val="10"/>
        <color rgb="FF000000"/>
        <rFont val="方正仿宋_GBK"/>
        <charset val="134"/>
      </rPr>
      <t>紧密围绕区委、区政府中心工作，推动全区经济继续保持稳中向好势头。实施重大战略规划成效明显，推进一批重大项目取得重要进展，推进重大改革事项，制定务实有效政策举措，统筹区域协调发展，抓好办成一批重点民生实事，落实地方粮油储备规模。</t>
    </r>
  </si>
  <si>
    <r>
      <rPr>
        <b/>
        <sz val="12"/>
        <color rgb="FF000000"/>
        <rFont val="方正仿宋_GBK"/>
        <charset val="134"/>
      </rPr>
      <t>绩效指标</t>
    </r>
  </si>
  <si>
    <r>
      <rPr>
        <b/>
        <sz val="12"/>
        <color rgb="FF000000"/>
        <rFont val="方正仿宋_GBK"/>
        <charset val="134"/>
      </rPr>
      <t>指标名称</t>
    </r>
  </si>
  <si>
    <r>
      <rPr>
        <b/>
        <sz val="12"/>
        <color rgb="FF000000"/>
        <rFont val="方正仿宋_GBK"/>
        <charset val="134"/>
      </rPr>
      <t>指标权重</t>
    </r>
  </si>
  <si>
    <r>
      <rPr>
        <b/>
        <sz val="12"/>
        <color rgb="FF000000"/>
        <rFont val="方正仿宋_GBK"/>
        <charset val="134"/>
      </rPr>
      <t>计量单位</t>
    </r>
  </si>
  <si>
    <r>
      <rPr>
        <b/>
        <sz val="12"/>
        <color rgb="FF000000"/>
        <rFont val="方正仿宋_GBK"/>
        <charset val="134"/>
      </rPr>
      <t>指标性质</t>
    </r>
  </si>
  <si>
    <r>
      <rPr>
        <b/>
        <sz val="12"/>
        <color rgb="FF000000"/>
        <rFont val="方正仿宋_GBK"/>
        <charset val="134"/>
      </rPr>
      <t>指标值</t>
    </r>
  </si>
  <si>
    <r>
      <rPr>
        <sz val="10"/>
        <color rgb="FF000000"/>
        <rFont val="方正仿宋_GBK"/>
        <charset val="134"/>
      </rPr>
      <t>年度预算执行率</t>
    </r>
  </si>
  <si>
    <t>%</t>
  </si>
  <si>
    <r>
      <rPr>
        <sz val="10"/>
        <color rgb="FF000000"/>
        <rFont val="方正楷体_GBK"/>
        <charset val="134"/>
      </rPr>
      <t>＝</t>
    </r>
  </si>
  <si>
    <t>100</t>
  </si>
  <si>
    <r>
      <rPr>
        <sz val="10"/>
        <color rgb="FF000000"/>
        <rFont val="方正仿宋_GBK"/>
        <charset val="134"/>
      </rPr>
      <t>市级重大项目完成投资额</t>
    </r>
  </si>
  <si>
    <r>
      <rPr>
        <sz val="10"/>
        <color rgb="FF000000"/>
        <rFont val="方正仿宋_GBK"/>
        <charset val="134"/>
      </rPr>
      <t>亿元</t>
    </r>
  </si>
  <si>
    <t>≥</t>
  </si>
  <si>
    <t>45</t>
  </si>
  <si>
    <r>
      <rPr>
        <sz val="10"/>
        <color rgb="FF000000"/>
        <rFont val="方正仿宋_GBK"/>
        <charset val="134"/>
      </rPr>
      <t>固定资产投资同比增长率</t>
    </r>
  </si>
  <si>
    <t>6</t>
  </si>
  <si>
    <r>
      <rPr>
        <sz val="10"/>
        <color rgb="FF000000"/>
        <rFont val="方正仿宋_GBK"/>
        <charset val="134"/>
      </rPr>
      <t>粮食储备到位率</t>
    </r>
  </si>
  <si>
    <r>
      <rPr>
        <sz val="10"/>
        <color rgb="FF000000"/>
        <rFont val="方正仿宋_GBK"/>
        <charset val="134"/>
      </rPr>
      <t>经济运行监测分析</t>
    </r>
  </si>
  <si>
    <r>
      <rPr>
        <sz val="10"/>
        <color rgb="FF000000"/>
        <rFont val="方正仿宋_GBK"/>
        <charset val="134"/>
      </rPr>
      <t>次</t>
    </r>
  </si>
  <si>
    <t>4</t>
  </si>
  <si>
    <r>
      <rPr>
        <sz val="10"/>
        <color rgb="FF000000"/>
        <rFont val="方正仿宋_GBK"/>
        <charset val="134"/>
      </rPr>
      <t>重点支出安排率</t>
    </r>
  </si>
  <si>
    <t>90</t>
  </si>
  <si>
    <r>
      <rPr>
        <sz val="10"/>
        <color rgb="FF000000"/>
        <rFont val="方正仿宋_GBK"/>
        <charset val="134"/>
      </rPr>
      <t>资金使用合规性</t>
    </r>
  </si>
  <si>
    <r>
      <rPr>
        <sz val="10"/>
        <color rgb="FF000000"/>
        <rFont val="方正仿宋_GBK"/>
        <charset val="134"/>
      </rPr>
      <t>定性</t>
    </r>
  </si>
  <si>
    <r>
      <rPr>
        <sz val="10"/>
        <color rgb="FF000000"/>
        <rFont val="方正仿宋_GBK"/>
        <charset val="134"/>
      </rPr>
      <t>合规</t>
    </r>
  </si>
  <si>
    <r>
      <rPr>
        <sz val="10"/>
        <color rgb="FF000000"/>
        <rFont val="方正仿宋_GBK"/>
        <charset val="134"/>
      </rPr>
      <t>争取中央预算内投资额</t>
    </r>
  </si>
  <si>
    <r>
      <rPr>
        <sz val="10"/>
        <color rgb="FF000000"/>
        <rFont val="方正仿宋_GBK"/>
        <charset val="134"/>
      </rPr>
      <t>预决算信息公开性</t>
    </r>
  </si>
  <si>
    <r>
      <rPr>
        <sz val="10"/>
        <color rgb="FF000000"/>
        <rFont val="方正仿宋_GBK"/>
        <charset val="134"/>
      </rPr>
      <t>公开</t>
    </r>
  </si>
  <si>
    <r>
      <rPr>
        <sz val="10"/>
        <color rgb="FF000000"/>
        <rFont val="方正仿宋_GBK"/>
        <charset val="134"/>
      </rPr>
      <t>全区地区生产总值同比增长率</t>
    </r>
  </si>
  <si>
    <r>
      <rPr>
        <sz val="10"/>
        <color rgb="FF000000"/>
        <rFont val="方正仿宋_GBK"/>
        <charset val="134"/>
      </rPr>
      <t>服务业增加值同比增速</t>
    </r>
  </si>
  <si>
    <r>
      <rPr>
        <sz val="10"/>
        <color rgb="FF000000"/>
        <rFont val="方正仿宋_GBK"/>
        <charset val="134"/>
      </rPr>
      <t>重点民生实事年度目标完成率</t>
    </r>
  </si>
  <si>
    <r>
      <rPr>
        <sz val="10"/>
        <color rgb="FF000000"/>
        <rFont val="方正仿宋_GBK"/>
        <charset val="134"/>
      </rPr>
      <t>民营经济增加值占地区生产总值比重</t>
    </r>
  </si>
  <si>
    <t>60</t>
  </si>
  <si>
    <r>
      <rPr>
        <sz val="10"/>
        <color rgb="FF000000"/>
        <rFont val="方正仿宋_GBK"/>
        <charset val="134"/>
      </rPr>
      <t>政府采购执行率</t>
    </r>
  </si>
  <si>
    <r>
      <t>“</t>
    </r>
    <r>
      <rPr>
        <sz val="10"/>
        <color rgb="FF000000"/>
        <rFont val="方正仿宋_GBK"/>
        <charset val="134"/>
      </rPr>
      <t>三公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方正仿宋_GBK"/>
        <charset val="134"/>
      </rPr>
      <t>经费控制率</t>
    </r>
  </si>
  <si>
    <t>≤</t>
  </si>
  <si>
    <r>
      <rPr>
        <sz val="10"/>
        <color rgb="FF000000"/>
        <rFont val="方正仿宋_GBK"/>
        <charset val="134"/>
      </rPr>
      <t>资产管理安全性</t>
    </r>
  </si>
  <si>
    <r>
      <rPr>
        <sz val="10"/>
        <color rgb="FF000000"/>
        <rFont val="方正仿宋_GBK"/>
        <charset val="134"/>
      </rPr>
      <t>安全</t>
    </r>
  </si>
  <si>
    <r>
      <rPr>
        <sz val="12"/>
        <rFont val="方正楷体_GBK"/>
        <charset val="134"/>
      </rPr>
      <t>表十一</t>
    </r>
  </si>
  <si>
    <r>
      <rPr>
        <b/>
        <sz val="18"/>
        <rFont val="Times New Roman"/>
        <charset val="134"/>
      </rPr>
      <t>2025</t>
    </r>
    <r>
      <rPr>
        <b/>
        <sz val="18"/>
        <rFont val="宋体"/>
        <charset val="134"/>
      </rPr>
      <t>年区级一般性项目绩效目标表（一级项目）</t>
    </r>
  </si>
  <si>
    <r>
      <rPr>
        <sz val="10"/>
        <rFont val="方正仿宋_GBK"/>
        <charset val="134"/>
      </rPr>
      <t>编制单位：</t>
    </r>
  </si>
  <si>
    <r>
      <rPr>
        <sz val="10"/>
        <rFont val="方正仿宋_GBK"/>
        <charset val="134"/>
      </rPr>
      <t>重庆市万州区发展和改革委员会</t>
    </r>
  </si>
  <si>
    <r>
      <rPr>
        <sz val="10"/>
        <rFont val="宋体"/>
        <charset val="134"/>
      </rPr>
      <t>单位：万元</t>
    </r>
  </si>
  <si>
    <r>
      <rPr>
        <b/>
        <sz val="10"/>
        <rFont val="方正仿宋_GBK"/>
        <charset val="134"/>
      </rPr>
      <t>专项资金名称</t>
    </r>
  </si>
  <si>
    <r>
      <rPr>
        <sz val="10"/>
        <rFont val="方正仿宋_GBK"/>
        <charset val="134"/>
      </rPr>
      <t>服务业产业发展资金</t>
    </r>
  </si>
  <si>
    <r>
      <rPr>
        <b/>
        <sz val="10"/>
        <rFont val="方正仿宋_GBK"/>
        <charset val="134"/>
      </rPr>
      <t>业务主管部门</t>
    </r>
  </si>
  <si>
    <r>
      <rPr>
        <b/>
        <sz val="10"/>
        <rFont val="方正仿宋_GBK"/>
        <charset val="134"/>
      </rPr>
      <t>当年预算</t>
    </r>
  </si>
  <si>
    <r>
      <rPr>
        <b/>
        <sz val="10"/>
        <rFont val="方正仿宋_GBK"/>
        <charset val="134"/>
      </rPr>
      <t>当年绩效目标</t>
    </r>
  </si>
  <si>
    <r>
      <rPr>
        <sz val="10"/>
        <rFont val="方正仿宋_GBK"/>
        <charset val="134"/>
      </rPr>
      <t>建立生产性服务业涉及项目、平台、载体等方面工作周转资金池，力争推动全区生产性服务业向专业化和价值链高端延伸，着力构建优质高效、布局合理、融合共享的生产性服务业新体系。</t>
    </r>
  </si>
  <si>
    <r>
      <rPr>
        <sz val="10"/>
        <color indexed="8"/>
        <rFont val="方正仿宋_GBK"/>
        <charset val="134"/>
      </rPr>
      <t>绩效指标</t>
    </r>
  </si>
  <si>
    <r>
      <rPr>
        <b/>
        <sz val="10"/>
        <rFont val="方正仿宋_GBK"/>
        <charset val="134"/>
      </rPr>
      <t>指标名称</t>
    </r>
  </si>
  <si>
    <r>
      <rPr>
        <b/>
        <sz val="10"/>
        <rFont val="方正仿宋_GBK"/>
        <charset val="134"/>
      </rPr>
      <t>指标权重</t>
    </r>
  </si>
  <si>
    <r>
      <rPr>
        <b/>
        <sz val="10"/>
        <rFont val="方正仿宋_GBK"/>
        <charset val="134"/>
      </rPr>
      <t>指标性质</t>
    </r>
  </si>
  <si>
    <r>
      <rPr>
        <b/>
        <sz val="10"/>
        <rFont val="方正仿宋_GBK"/>
        <charset val="134"/>
      </rPr>
      <t>指标值</t>
    </r>
  </si>
  <si>
    <r>
      <rPr>
        <b/>
        <sz val="10"/>
        <rFont val="方正仿宋_GBK"/>
        <charset val="134"/>
      </rPr>
      <t>计量单位</t>
    </r>
  </si>
  <si>
    <r>
      <rPr>
        <b/>
        <sz val="10"/>
        <rFont val="方正仿宋_GBK"/>
        <charset val="134"/>
      </rPr>
      <t>是否核心</t>
    </r>
  </si>
  <si>
    <r>
      <rPr>
        <sz val="10"/>
        <rFont val="方正仿宋_GBK"/>
        <charset val="134"/>
      </rPr>
      <t>年度预算执行率</t>
    </r>
  </si>
  <si>
    <r>
      <rPr>
        <sz val="10"/>
        <rFont val="方正仿宋_GBK"/>
        <charset val="134"/>
      </rPr>
      <t>＝</t>
    </r>
  </si>
  <si>
    <r>
      <rPr>
        <sz val="10"/>
        <rFont val="方正仿宋_GBK"/>
        <charset val="134"/>
      </rPr>
      <t>支持打造载体数量</t>
    </r>
  </si>
  <si>
    <r>
      <rPr>
        <sz val="10"/>
        <rFont val="方正仿宋_GBK"/>
        <charset val="134"/>
      </rPr>
      <t>个</t>
    </r>
  </si>
  <si>
    <r>
      <rPr>
        <sz val="10"/>
        <rFont val="方正仿宋_GBK"/>
        <charset val="134"/>
      </rPr>
      <t>是</t>
    </r>
  </si>
  <si>
    <r>
      <rPr>
        <sz val="10"/>
        <rFont val="方正仿宋_GBK"/>
        <charset val="134"/>
      </rPr>
      <t>支持项目（平台）数量</t>
    </r>
  </si>
  <si>
    <r>
      <rPr>
        <sz val="10"/>
        <rFont val="方正仿宋_GBK"/>
        <charset val="134"/>
      </rPr>
      <t>前期工作完成率</t>
    </r>
  </si>
  <si>
    <r>
      <rPr>
        <sz val="10"/>
        <rFont val="方正仿宋_GBK"/>
        <charset val="134"/>
      </rPr>
      <t>载体、项目（平台）完成及时率</t>
    </r>
  </si>
  <si>
    <r>
      <rPr>
        <sz val="10"/>
        <rFont val="方正仿宋_GBK"/>
        <charset val="134"/>
      </rPr>
      <t>生产性服务业就业规模</t>
    </r>
  </si>
  <si>
    <r>
      <rPr>
        <sz val="10"/>
        <rFont val="方正仿宋_GBK"/>
        <charset val="134"/>
      </rPr>
      <t>定性</t>
    </r>
  </si>
  <si>
    <r>
      <rPr>
        <sz val="10"/>
        <rFont val="方正仿宋_GBK"/>
        <charset val="134"/>
      </rPr>
      <t>持续提升</t>
    </r>
  </si>
  <si>
    <r>
      <rPr>
        <sz val="10"/>
        <rFont val="方正仿宋_GBK"/>
        <charset val="134"/>
      </rPr>
      <t>推动生产性服务业向专业化和价值链高端延伸</t>
    </r>
  </si>
  <si>
    <r>
      <rPr>
        <sz val="10"/>
        <rFont val="方正仿宋_GBK"/>
        <charset val="134"/>
      </rPr>
      <t>持续推动</t>
    </r>
  </si>
  <si>
    <r>
      <rPr>
        <sz val="10"/>
        <rFont val="方正仿宋_GBK"/>
        <charset val="134"/>
      </rPr>
      <t>生产性服务业增加值占服务业比重</t>
    </r>
  </si>
  <si>
    <r>
      <rPr>
        <sz val="10"/>
        <rFont val="方正仿宋_GBK"/>
        <charset val="134"/>
      </rPr>
      <t>与全市水平差距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进一步缩小</t>
    </r>
  </si>
  <si>
    <r>
      <rPr>
        <sz val="12"/>
        <rFont val="方正楷体_GBK"/>
        <charset val="134"/>
      </rPr>
      <t>表十二</t>
    </r>
  </si>
  <si>
    <r>
      <rPr>
        <sz val="18"/>
        <color theme="1"/>
        <rFont val="Times New Roman"/>
        <charset val="134"/>
      </rPr>
      <t>2025</t>
    </r>
    <r>
      <rPr>
        <sz val="18"/>
        <color theme="1"/>
        <rFont val="方正小标宋_GBK"/>
        <charset val="134"/>
      </rPr>
      <t>年区级一般性项目绩效目标表</t>
    </r>
    <r>
      <rPr>
        <sz val="18"/>
        <color theme="1"/>
        <rFont val="Times New Roman"/>
        <charset val="134"/>
      </rPr>
      <t>(</t>
    </r>
    <r>
      <rPr>
        <sz val="18"/>
        <color theme="1"/>
        <rFont val="方正小标宋_GBK"/>
        <charset val="134"/>
      </rPr>
      <t>二级项目</t>
    </r>
    <r>
      <rPr>
        <sz val="18"/>
        <color theme="1"/>
        <rFont val="Times New Roman"/>
        <charset val="134"/>
      </rPr>
      <t>)</t>
    </r>
  </si>
  <si>
    <r>
      <rPr>
        <sz val="11"/>
        <color theme="1"/>
        <rFont val="方正仿宋_GBK"/>
        <charset val="134"/>
      </rPr>
      <t>资金主管部门：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重庆市万州区发展和改革委员会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</t>
    </r>
  </si>
  <si>
    <r>
      <rPr>
        <sz val="11"/>
        <color theme="1"/>
        <rFont val="方正楷体_GBK"/>
        <charset val="134"/>
      </rPr>
      <t>单位：万元</t>
    </r>
  </si>
  <si>
    <r>
      <rPr>
        <b/>
        <sz val="11"/>
        <color theme="1"/>
        <rFont val="方正仿宋_GBK"/>
        <charset val="134"/>
      </rPr>
      <t>序号</t>
    </r>
  </si>
  <si>
    <r>
      <rPr>
        <b/>
        <sz val="11"/>
        <color theme="1"/>
        <rFont val="方正仿宋_GBK"/>
        <charset val="134"/>
      </rPr>
      <t>项目名称</t>
    </r>
  </si>
  <si>
    <r>
      <rPr>
        <b/>
        <sz val="11"/>
        <color theme="1"/>
        <rFont val="方正仿宋_GBK"/>
        <charset val="134"/>
      </rPr>
      <t>当年财政拨款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方正仿宋_GBK"/>
        <charset val="134"/>
      </rPr>
      <t>预算金额</t>
    </r>
  </si>
  <si>
    <r>
      <rPr>
        <b/>
        <sz val="11"/>
        <color theme="1"/>
        <rFont val="方正仿宋_GBK"/>
        <charset val="134"/>
      </rPr>
      <t>当年绩效目标</t>
    </r>
  </si>
  <si>
    <r>
      <rPr>
        <b/>
        <sz val="11"/>
        <color theme="1"/>
        <rFont val="方正仿宋_GBK"/>
        <charset val="134"/>
      </rPr>
      <t>指标名称</t>
    </r>
  </si>
  <si>
    <r>
      <rPr>
        <b/>
        <sz val="11"/>
        <color theme="1"/>
        <rFont val="方正仿宋_GBK"/>
        <charset val="134"/>
      </rPr>
      <t>指标性质</t>
    </r>
  </si>
  <si>
    <r>
      <rPr>
        <b/>
        <sz val="11"/>
        <color theme="1"/>
        <rFont val="方正仿宋_GBK"/>
        <charset val="134"/>
      </rPr>
      <t>指标值</t>
    </r>
  </si>
  <si>
    <r>
      <rPr>
        <b/>
        <sz val="11"/>
        <color theme="1"/>
        <rFont val="方正仿宋_GBK"/>
        <charset val="134"/>
      </rPr>
      <t>计量单位</t>
    </r>
  </si>
  <si>
    <r>
      <rPr>
        <b/>
        <sz val="11"/>
        <color theme="1"/>
        <rFont val="方正仿宋_GBK"/>
        <charset val="134"/>
      </rPr>
      <t>指标权重</t>
    </r>
    <r>
      <rPr>
        <b/>
        <sz val="11"/>
        <color theme="1"/>
        <rFont val="Times New Roman"/>
        <charset val="134"/>
      </rPr>
      <t>(%)</t>
    </r>
  </si>
  <si>
    <r>
      <rPr>
        <sz val="10"/>
        <color theme="1"/>
        <rFont val="方正仿宋_GBK"/>
        <charset val="134"/>
      </rPr>
      <t>遗属定期生活困难补助</t>
    </r>
  </si>
  <si>
    <r>
      <rPr>
        <sz val="10"/>
        <color theme="1"/>
        <rFont val="方正仿宋_GBK"/>
        <charset val="134"/>
      </rPr>
      <t>及时足额发放遗属生活困难补助</t>
    </r>
  </si>
  <si>
    <r>
      <rPr>
        <sz val="10"/>
        <color theme="1"/>
        <rFont val="方正仿宋_GBK"/>
        <charset val="134"/>
      </rPr>
      <t>年度预算执行率</t>
    </r>
  </si>
  <si>
    <t>=</t>
  </si>
  <si>
    <r>
      <rPr>
        <sz val="10"/>
        <color theme="1"/>
        <rFont val="方正仿宋_GBK"/>
        <charset val="134"/>
      </rPr>
      <t>保障人数</t>
    </r>
  </si>
  <si>
    <r>
      <rPr>
        <sz val="10"/>
        <color theme="1"/>
        <rFont val="方正仿宋_GBK"/>
        <charset val="134"/>
      </rPr>
      <t>人</t>
    </r>
  </si>
  <si>
    <r>
      <rPr>
        <sz val="10"/>
        <color theme="1"/>
        <rFont val="方正仿宋_GBK"/>
        <charset val="134"/>
      </rPr>
      <t>足额保障率</t>
    </r>
  </si>
  <si>
    <r>
      <rPr>
        <sz val="10"/>
        <color theme="1"/>
        <rFont val="方正仿宋_GBK"/>
        <charset val="134"/>
      </rPr>
      <t>发放及时率</t>
    </r>
  </si>
  <si>
    <r>
      <rPr>
        <sz val="10"/>
        <color theme="1"/>
        <rFont val="方正仿宋_GBK"/>
        <charset val="134"/>
      </rPr>
      <t>保障遗属人员基本生活</t>
    </r>
  </si>
  <si>
    <r>
      <rPr>
        <sz val="10"/>
        <color theme="1"/>
        <rFont val="方正仿宋_GBK"/>
        <charset val="134"/>
      </rPr>
      <t>定性</t>
    </r>
  </si>
  <si>
    <r>
      <rPr>
        <sz val="10"/>
        <color theme="1"/>
        <rFont val="方正仿宋_GBK"/>
        <charset val="134"/>
      </rPr>
      <t>达到预期目标</t>
    </r>
  </si>
  <si>
    <r>
      <rPr>
        <sz val="10"/>
        <color theme="1"/>
        <rFont val="方正仿宋_GBK"/>
        <charset val="134"/>
      </rPr>
      <t>以工代赈示范工程</t>
    </r>
  </si>
  <si>
    <r>
      <rPr>
        <sz val="10"/>
        <color theme="1"/>
        <rFont val="方正仿宋_GBK"/>
        <charset val="134"/>
      </rPr>
      <t>实施万州区余家镇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方正仿宋_GBK"/>
        <charset val="134"/>
      </rPr>
      <t>年金响路道路提升以工代赈等项目，提升项目地基础设施条件，广泛吸纳当地农村劳动力、城乡低收入人口和其他就业困难群体参与工程建设，实现就近就业增收</t>
    </r>
  </si>
  <si>
    <r>
      <rPr>
        <sz val="10"/>
        <color theme="1"/>
        <rFont val="方正仿宋_GBK"/>
        <charset val="134"/>
      </rPr>
      <t>实施项目数量</t>
    </r>
  </si>
  <si>
    <r>
      <rPr>
        <sz val="10"/>
        <color theme="1"/>
        <rFont val="方正仿宋_GBK"/>
        <charset val="134"/>
      </rPr>
      <t>个</t>
    </r>
  </si>
  <si>
    <r>
      <rPr>
        <sz val="10"/>
        <color theme="1"/>
        <rFont val="方正仿宋_GBK"/>
        <charset val="134"/>
      </rPr>
      <t>吸纳务工群众</t>
    </r>
  </si>
  <si>
    <r>
      <rPr>
        <sz val="10"/>
        <color theme="1"/>
        <rFont val="方正仿宋_GBK"/>
        <charset val="134"/>
      </rPr>
      <t>提升基础设施条件</t>
    </r>
  </si>
  <si>
    <r>
      <rPr>
        <sz val="10"/>
        <color rgb="FF000000"/>
        <rFont val="方正仿宋_GBK"/>
        <charset val="1"/>
      </rPr>
      <t>定性</t>
    </r>
  </si>
  <si>
    <r>
      <rPr>
        <sz val="10"/>
        <color theme="1"/>
        <rFont val="方正仿宋_GBK"/>
        <charset val="134"/>
      </rPr>
      <t>长期</t>
    </r>
  </si>
  <si>
    <r>
      <rPr>
        <sz val="10"/>
        <color theme="1"/>
        <rFont val="方正仿宋_GBK"/>
        <charset val="134"/>
      </rPr>
      <t>建设项目验收合格率</t>
    </r>
  </si>
  <si>
    <r>
      <rPr>
        <sz val="10"/>
        <color theme="1"/>
        <rFont val="方正仿宋_GBK"/>
        <charset val="134"/>
      </rPr>
      <t>项目完成及时率</t>
    </r>
  </si>
  <si>
    <r>
      <rPr>
        <sz val="10"/>
        <color theme="1"/>
        <rFont val="方正仿宋_GBK"/>
        <charset val="134"/>
      </rPr>
      <t>帮助群众就地就近就业增收</t>
    </r>
  </si>
  <si>
    <r>
      <rPr>
        <sz val="10"/>
        <color theme="1"/>
        <rFont val="方正仿宋_GBK"/>
        <charset val="134"/>
      </rPr>
      <t>万</t>
    </r>
  </si>
  <si>
    <r>
      <rPr>
        <sz val="10"/>
        <color theme="1"/>
        <rFont val="方正仿宋_GBK"/>
        <charset val="134"/>
      </rPr>
      <t>对周边环境影响</t>
    </r>
  </si>
  <si>
    <r>
      <rPr>
        <sz val="10"/>
        <color theme="1"/>
        <rFont val="方正仿宋_GBK"/>
        <charset val="134"/>
      </rPr>
      <t>良</t>
    </r>
  </si>
  <si>
    <t>表十三</t>
  </si>
  <si>
    <t>2025年区级重点专项资金绩效目标表</t>
  </si>
  <si>
    <t>编制单位：</t>
  </si>
  <si>
    <t>项目名称</t>
  </si>
  <si>
    <t>重庆市现代生产性服务业专项资金-推动载体提质增效</t>
  </si>
  <si>
    <t>业务主管部门</t>
  </si>
  <si>
    <t>当年预算</t>
  </si>
  <si>
    <t>当年绩效目标</t>
  </si>
  <si>
    <t>建立生产性服务业涉及载体等方面工作周转资金池，力争推动全区生产性服务业向专业化和价值链高端延伸，着力构建优质高效、布局合理、融合共享的生产性服务业新体系。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</si>
  <si>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</si>
  <si>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</si>
  <si>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</si>
  <si>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</si>
  <si>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</si>
  <si>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</si>
  <si>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</si>
  <si>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年度预算执行率</t>
  </si>
  <si>
    <t>支持打造载体数量</t>
  </si>
  <si>
    <t>个</t>
  </si>
  <si>
    <t>是</t>
  </si>
  <si>
    <t>载体前期工作完成率</t>
  </si>
  <si>
    <t>载体完成及时率</t>
  </si>
  <si>
    <t>生产性服务业就业规模</t>
  </si>
  <si>
    <t>定性</t>
  </si>
  <si>
    <t>持续提升</t>
  </si>
  <si>
    <t>推动生产性服务业向专业化和价值链高端延伸</t>
  </si>
  <si>
    <t>持续推动</t>
  </si>
  <si>
    <t>生产性服务业增加值占服务业比重</t>
  </si>
  <si>
    <t>与全市水平差距
进一步缩小</t>
  </si>
  <si>
    <t>重庆市现代生产性服务业专项资金-重点项目（平台）建设</t>
  </si>
  <si>
    <t>建立生产性服务业涉及项目、平台等方面工作周转资金池，力争推动全区生产性服务业向专业化和价值链高端延伸，着力构建优质高效、布局合理、融合共享的生产性服务业新体系。</t>
  </si>
  <si>
    <t>支持项目（平台）数量</t>
  </si>
  <si>
    <t>项目（平台）前期工作完成率</t>
  </si>
  <si>
    <t>项目（平台）完成及时率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</si>
</sst>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79">
    <font>
      <sz val="11"/>
      <color indexed="8"/>
      <name val="宋体"/>
      <charset val="1"/>
      <scheme val="minor"/>
    </font>
    <font>
      <sz val="12"/>
      <color theme="1"/>
      <name val="方正黑体_GBK"/>
      <charset val="134"/>
    </font>
    <font>
      <sz val="11"/>
      <color theme="1"/>
      <name val="宋体"/>
      <charset val="134"/>
      <scheme val="minor"/>
    </font>
    <font>
      <sz val="12"/>
      <name val="方正楷体_GBK"/>
      <charset val="134"/>
    </font>
    <font>
      <sz val="18"/>
      <name val="方正小标宋_GBK"/>
      <charset val="134"/>
    </font>
    <font>
      <sz val="10"/>
      <name val="方正仿宋_GBK"/>
      <charset val="134"/>
    </font>
    <font>
      <b/>
      <sz val="18"/>
      <name val="方正仿宋_GBK"/>
      <charset val="134"/>
    </font>
    <font>
      <b/>
      <sz val="10"/>
      <name val="方正仿宋_GBK"/>
      <charset val="134"/>
    </font>
    <font>
      <b/>
      <sz val="10"/>
      <color indexed="8"/>
      <name val="方正仿宋_GBK"/>
      <charset val="134"/>
    </font>
    <font>
      <sz val="10"/>
      <color rgb="FF000000"/>
      <name val="方正仿宋_GBK"/>
      <charset val="1"/>
    </font>
    <font>
      <sz val="11"/>
      <color theme="1"/>
      <name val="方正仿宋_GBK"/>
      <charset val="134"/>
    </font>
    <font>
      <sz val="10"/>
      <name val="方正楷体_GBK"/>
      <charset val="134"/>
    </font>
    <font>
      <sz val="11"/>
      <color indexed="8"/>
      <name val="方正仿宋_GBK"/>
      <charset val="1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"/>
    </font>
    <font>
      <sz val="10"/>
      <name val="Times New Roman"/>
      <charset val="134"/>
    </font>
    <font>
      <sz val="10"/>
      <color rgb="FF000000"/>
      <name val="宋体"/>
      <charset val="1"/>
    </font>
    <font>
      <sz val="12"/>
      <color theme="1"/>
      <name val="Times New Roman"/>
      <charset val="134"/>
    </font>
    <font>
      <b/>
      <sz val="18"/>
      <name val="Times New Roman"/>
      <charset val="134"/>
    </font>
    <font>
      <b/>
      <sz val="10"/>
      <name val="Times New Roman"/>
      <charset val="134"/>
    </font>
    <font>
      <sz val="10"/>
      <color indexed="8"/>
      <name val="Times New Roma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sz val="11"/>
      <color indexed="8"/>
      <name val="Times New Roman"/>
      <charset val="1"/>
    </font>
    <font>
      <b/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2"/>
      <color rgb="FF000000"/>
      <name val="方正楷体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8"/>
      <color theme="1"/>
      <name val="方正小标宋_GBK"/>
      <charset val="134"/>
    </font>
    <font>
      <sz val="11"/>
      <color theme="1"/>
      <name val="方正楷体_GBK"/>
      <charset val="134"/>
    </font>
    <font>
      <b/>
      <sz val="11"/>
      <color theme="1"/>
      <name val="方正仿宋_GBK"/>
      <charset val="134"/>
    </font>
    <font>
      <sz val="10"/>
      <color theme="1"/>
      <name val="方正仿宋_GBK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方正仿宋_GBK"/>
      <charset val="134"/>
    </font>
    <font>
      <sz val="12"/>
      <name val="方正仿宋_GBK"/>
      <charset val="134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2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52" fillId="26" borderId="0" applyNumberFormat="false" applyBorder="false" applyAlignment="false" applyProtection="false">
      <alignment vertical="center"/>
    </xf>
    <xf numFmtId="0" fontId="52" fillId="19" borderId="0" applyNumberFormat="false" applyBorder="false" applyAlignment="false" applyProtection="false">
      <alignment vertical="center"/>
    </xf>
    <xf numFmtId="0" fontId="51" fillId="20" borderId="0" applyNumberFormat="false" applyBorder="false" applyAlignment="false" applyProtection="false">
      <alignment vertical="center"/>
    </xf>
    <xf numFmtId="0" fontId="52" fillId="21" borderId="0" applyNumberFormat="false" applyBorder="false" applyAlignment="false" applyProtection="false">
      <alignment vertical="center"/>
    </xf>
    <xf numFmtId="0" fontId="52" fillId="23" borderId="0" applyNumberFormat="false" applyBorder="false" applyAlignment="false" applyProtection="false">
      <alignment vertical="center"/>
    </xf>
    <xf numFmtId="0" fontId="51" fillId="18" borderId="0" applyNumberFormat="false" applyBorder="false" applyAlignment="false" applyProtection="false">
      <alignment vertical="center"/>
    </xf>
    <xf numFmtId="0" fontId="52" fillId="17" borderId="0" applyNumberFormat="false" applyBorder="false" applyAlignment="false" applyProtection="false">
      <alignment vertical="center"/>
    </xf>
    <xf numFmtId="0" fontId="60" fillId="0" borderId="18" applyNumberFormat="false" applyFill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57" fillId="0" borderId="16" applyNumberFormat="false" applyFill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0" fontId="59" fillId="0" borderId="17" applyNumberFormat="false" applyFill="false" applyAlignment="false" applyProtection="false">
      <alignment vertical="center"/>
    </xf>
    <xf numFmtId="42" fontId="2" fillId="0" borderId="0" applyFont="false" applyFill="false" applyBorder="false" applyAlignment="false" applyProtection="false">
      <alignment vertical="center"/>
    </xf>
    <xf numFmtId="0" fontId="51" fillId="13" borderId="0" applyNumberFormat="false" applyBorder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52" fillId="24" borderId="0" applyNumberFormat="false" applyBorder="false" applyAlignment="false" applyProtection="false">
      <alignment vertical="center"/>
    </xf>
    <xf numFmtId="0" fontId="51" fillId="31" borderId="0" applyNumberFormat="false" applyBorder="false" applyAlignment="false" applyProtection="false">
      <alignment vertical="center"/>
    </xf>
    <xf numFmtId="0" fontId="63" fillId="0" borderId="17" applyNumberFormat="false" applyFill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52" fillId="25" borderId="0" applyNumberFormat="false" applyBorder="false" applyAlignment="false" applyProtection="false">
      <alignment vertical="center"/>
    </xf>
    <xf numFmtId="44" fontId="2" fillId="0" borderId="0" applyFont="false" applyFill="false" applyBorder="false" applyAlignment="false" applyProtection="false">
      <alignment vertical="center"/>
    </xf>
    <xf numFmtId="0" fontId="52" fillId="16" borderId="0" applyNumberFormat="false" applyBorder="false" applyAlignment="false" applyProtection="false">
      <alignment vertical="center"/>
    </xf>
    <xf numFmtId="0" fontId="61" fillId="22" borderId="19" applyNumberFormat="false" applyAlignment="false" applyProtection="false">
      <alignment vertical="center"/>
    </xf>
    <xf numFmtId="0" fontId="65" fillId="0" borderId="0" applyNumberFormat="false" applyFill="false" applyBorder="false" applyAlignment="false" applyProtection="false">
      <alignment vertical="center"/>
    </xf>
    <xf numFmtId="41" fontId="2" fillId="0" borderId="0" applyFont="false" applyFill="false" applyBorder="false" applyAlignment="false" applyProtection="false">
      <alignment vertical="center"/>
    </xf>
    <xf numFmtId="0" fontId="51" fillId="27" borderId="0" applyNumberFormat="false" applyBorder="false" applyAlignment="false" applyProtection="false">
      <alignment vertical="center"/>
    </xf>
    <xf numFmtId="0" fontId="52" fillId="28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51" fillId="30" borderId="0" applyNumberFormat="false" applyBorder="false" applyAlignment="false" applyProtection="false">
      <alignment vertical="center"/>
    </xf>
    <xf numFmtId="0" fontId="67" fillId="32" borderId="19" applyNumberFormat="false" applyAlignment="false" applyProtection="false">
      <alignment vertical="center"/>
    </xf>
    <xf numFmtId="0" fontId="68" fillId="22" borderId="21" applyNumberFormat="false" applyAlignment="false" applyProtection="false">
      <alignment vertical="center"/>
    </xf>
    <xf numFmtId="0" fontId="66" fillId="29" borderId="20" applyNumberFormat="false" applyAlignment="false" applyProtection="false">
      <alignment vertical="center"/>
    </xf>
    <xf numFmtId="0" fontId="69" fillId="0" borderId="22" applyNumberFormat="false" applyFill="false" applyAlignment="false" applyProtection="false">
      <alignment vertical="center"/>
    </xf>
    <xf numFmtId="0" fontId="51" fillId="14" borderId="0" applyNumberFormat="false" applyBorder="false" applyAlignment="false" applyProtection="false">
      <alignment vertical="center"/>
    </xf>
    <xf numFmtId="0" fontId="51" fillId="12" borderId="0" applyNumberFormat="false" applyBorder="false" applyAlignment="false" applyProtection="false">
      <alignment vertical="center"/>
    </xf>
    <xf numFmtId="0" fontId="2" fillId="11" borderId="15" applyNumberFormat="false" applyFont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54" fillId="9" borderId="0" applyNumberFormat="false" applyBorder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center"/>
    </xf>
    <xf numFmtId="0" fontId="51" fillId="8" borderId="0" applyNumberFormat="false" applyBorder="false" applyAlignment="false" applyProtection="false">
      <alignment vertical="center"/>
    </xf>
    <xf numFmtId="0" fontId="53" fillId="7" borderId="0" applyNumberFormat="false" applyBorder="false" applyAlignment="false" applyProtection="false">
      <alignment vertical="center"/>
    </xf>
    <xf numFmtId="0" fontId="52" fillId="6" borderId="0" applyNumberFormat="false" applyBorder="false" applyAlignment="false" applyProtection="false">
      <alignment vertical="center"/>
    </xf>
    <xf numFmtId="0" fontId="56" fillId="15" borderId="0" applyNumberFormat="false" applyBorder="false" applyAlignment="false" applyProtection="false">
      <alignment vertical="center"/>
    </xf>
    <xf numFmtId="0" fontId="51" fillId="5" borderId="0" applyNumberFormat="false" applyBorder="false" applyAlignment="false" applyProtection="false">
      <alignment vertical="center"/>
    </xf>
    <xf numFmtId="0" fontId="52" fillId="4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51" fillId="3" borderId="0" applyNumberFormat="false" applyBorder="false" applyAlignment="false" applyProtection="false">
      <alignment vertical="center"/>
    </xf>
    <xf numFmtId="0" fontId="52" fillId="10" borderId="0" applyNumberFormat="false" applyBorder="false" applyAlignment="false" applyProtection="false">
      <alignment vertical="center"/>
    </xf>
    <xf numFmtId="0" fontId="51" fillId="2" borderId="0" applyNumberFormat="false" applyBorder="false" applyAlignment="false" applyProtection="false">
      <alignment vertical="center"/>
    </xf>
  </cellStyleXfs>
  <cellXfs count="144">
    <xf numFmtId="0" fontId="0" fillId="0" borderId="0" xfId="0" applyFont="true">
      <alignment vertical="center"/>
    </xf>
    <xf numFmtId="0" fontId="1" fillId="0" borderId="0" xfId="47" applyFont="true">
      <alignment vertical="center"/>
    </xf>
    <xf numFmtId="0" fontId="2" fillId="0" borderId="0" xfId="47" applyFont="true" applyFill="true" applyAlignment="true">
      <alignment vertical="center"/>
    </xf>
    <xf numFmtId="0" fontId="2" fillId="0" borderId="0" xfId="47">
      <alignment vertical="center"/>
    </xf>
    <xf numFmtId="0" fontId="3" fillId="0" borderId="0" xfId="0" applyFont="true" applyBorder="true" applyAlignment="true">
      <alignment horizontal="left" vertical="center" wrapText="true"/>
    </xf>
    <xf numFmtId="0" fontId="4" fillId="0" borderId="0" xfId="29" applyNumberFormat="true" applyFont="true" applyFill="true" applyAlignment="true">
      <alignment horizontal="center" vertical="center" wrapText="true"/>
    </xf>
    <xf numFmtId="0" fontId="5" fillId="0" borderId="0" xfId="29" applyNumberFormat="true" applyFont="true" applyFill="true" applyBorder="true" applyAlignment="true" applyProtection="true">
      <alignment horizontal="center" vertical="center" wrapText="true"/>
    </xf>
    <xf numFmtId="0" fontId="5" fillId="0" borderId="0" xfId="29" applyNumberFormat="true" applyFont="true" applyFill="true" applyBorder="true" applyAlignment="true" applyProtection="true">
      <alignment horizontal="left" vertical="center" wrapText="true"/>
    </xf>
    <xf numFmtId="0" fontId="6" fillId="0" borderId="0" xfId="29" applyNumberFormat="true" applyFont="true" applyFill="true" applyAlignment="true">
      <alignment horizontal="center" vertical="center" wrapText="true"/>
    </xf>
    <xf numFmtId="0" fontId="7" fillId="0" borderId="1" xfId="29" applyNumberFormat="true" applyFont="true" applyFill="true" applyBorder="true" applyAlignment="true">
      <alignment horizontal="center" vertical="center" wrapText="true"/>
    </xf>
    <xf numFmtId="0" fontId="5" fillId="0" borderId="1" xfId="29" applyNumberFormat="true" applyFont="true" applyFill="true" applyBorder="true" applyAlignment="true" applyProtection="true">
      <alignment horizontal="center" vertical="center" wrapText="true"/>
    </xf>
    <xf numFmtId="0" fontId="7" fillId="0" borderId="1" xfId="29" applyNumberFormat="true" applyFont="true" applyFill="true" applyBorder="true" applyAlignment="true" applyProtection="true">
      <alignment horizontal="center" vertical="center" wrapText="true"/>
    </xf>
    <xf numFmtId="176" fontId="5" fillId="0" borderId="2" xfId="29" applyNumberFormat="true" applyFont="true" applyFill="true" applyBorder="true" applyAlignment="true" applyProtection="true">
      <alignment horizontal="center" vertical="center" wrapText="true"/>
    </xf>
    <xf numFmtId="176" fontId="5" fillId="0" borderId="3" xfId="29" applyNumberFormat="true" applyFont="true" applyFill="true" applyBorder="true" applyAlignment="true" applyProtection="true">
      <alignment horizontal="center" vertical="center" wrapText="true"/>
    </xf>
    <xf numFmtId="176" fontId="5" fillId="0" borderId="4" xfId="29" applyNumberFormat="true" applyFont="true" applyFill="true" applyBorder="true" applyAlignment="true" applyProtection="true">
      <alignment horizontal="center" vertical="center" wrapText="true"/>
    </xf>
    <xf numFmtId="176" fontId="5" fillId="0" borderId="5" xfId="29" applyNumberFormat="true" applyFont="true" applyFill="true" applyBorder="true" applyAlignment="true" applyProtection="true">
      <alignment horizontal="center" vertical="center" wrapText="true"/>
    </xf>
    <xf numFmtId="0" fontId="7" fillId="0" borderId="6" xfId="29" applyNumberFormat="true" applyFont="true" applyFill="true" applyBorder="true" applyAlignment="true" applyProtection="true">
      <alignment horizontal="center" vertical="center" wrapText="true"/>
    </xf>
    <xf numFmtId="0" fontId="5" fillId="0" borderId="7" xfId="29" applyNumberFormat="true" applyFont="true" applyFill="true" applyBorder="true" applyAlignment="true" applyProtection="true">
      <alignment horizontal="left" vertical="center" wrapText="true"/>
    </xf>
    <xf numFmtId="0" fontId="5" fillId="0" borderId="0" xfId="29" applyNumberFormat="true" applyFont="true" applyFill="true" applyAlignment="true" applyProtection="true">
      <alignment horizontal="left" vertical="center" wrapText="true"/>
    </xf>
    <xf numFmtId="0" fontId="7" fillId="0" borderId="8" xfId="29" applyNumberFormat="true" applyFont="true" applyFill="true" applyBorder="true" applyAlignment="true" applyProtection="true">
      <alignment horizontal="center" vertical="center" wrapText="true"/>
    </xf>
    <xf numFmtId="0" fontId="5" fillId="0" borderId="4" xfId="29" applyNumberFormat="true" applyFont="true" applyFill="true" applyBorder="true" applyAlignment="true" applyProtection="true">
      <alignment horizontal="left" vertical="center" wrapText="true"/>
    </xf>
    <xf numFmtId="0" fontId="5" fillId="0" borderId="5" xfId="29" applyNumberFormat="true" applyFont="true" applyFill="true" applyBorder="true" applyAlignment="true" applyProtection="true">
      <alignment horizontal="left" vertical="center" wrapText="true"/>
    </xf>
    <xf numFmtId="0" fontId="8" fillId="0" borderId="1" xfId="29" applyNumberFormat="true" applyFont="true" applyFill="true" applyBorder="true" applyAlignment="true">
      <alignment horizontal="center" vertical="center" wrapText="true"/>
    </xf>
    <xf numFmtId="0" fontId="5" fillId="0" borderId="1" xfId="47" applyFont="true" applyFill="true" applyBorder="true" applyAlignment="true">
      <alignment horizontal="center" vertical="center" wrapText="true"/>
    </xf>
    <xf numFmtId="0" fontId="8" fillId="0" borderId="9" xfId="29" applyNumberFormat="true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0" xfId="47" applyFont="true" applyFill="true" applyAlignment="true">
      <alignment vertical="center"/>
    </xf>
    <xf numFmtId="0" fontId="11" fillId="0" borderId="0" xfId="29" applyNumberFormat="true" applyFont="true" applyFill="true" applyBorder="true" applyAlignment="true" applyProtection="true">
      <alignment horizontal="center" vertical="center" wrapText="true"/>
    </xf>
    <xf numFmtId="176" fontId="5" fillId="0" borderId="10" xfId="29" applyNumberFormat="true" applyFont="true" applyFill="true" applyBorder="true" applyAlignment="true" applyProtection="true">
      <alignment horizontal="center" vertical="center" wrapText="true"/>
    </xf>
    <xf numFmtId="176" fontId="5" fillId="0" borderId="11" xfId="29" applyNumberFormat="true" applyFont="true" applyFill="true" applyBorder="true" applyAlignment="true" applyProtection="true">
      <alignment horizontal="center" vertical="center" wrapText="true"/>
    </xf>
    <xf numFmtId="0" fontId="5" fillId="0" borderId="12" xfId="29" applyNumberFormat="true" applyFont="true" applyFill="true" applyBorder="true" applyAlignment="true" applyProtection="true">
      <alignment horizontal="left" vertical="center" wrapText="true"/>
    </xf>
    <xf numFmtId="0" fontId="5" fillId="0" borderId="11" xfId="29" applyNumberFormat="true" applyFont="true" applyFill="true" applyBorder="true" applyAlignment="true" applyProtection="true">
      <alignment horizontal="left" vertical="center" wrapText="true"/>
    </xf>
    <xf numFmtId="0" fontId="5" fillId="0" borderId="1" xfId="29" applyNumberFormat="true" applyFont="true" applyFill="true" applyBorder="true" applyAlignment="true" applyProtection="true">
      <alignment vertical="center" wrapText="true"/>
    </xf>
    <xf numFmtId="0" fontId="9" fillId="0" borderId="1" xfId="0" applyFont="true" applyBorder="true" applyAlignment="true">
      <alignment horizontal="justify" vertical="center" wrapText="true"/>
    </xf>
    <xf numFmtId="0" fontId="12" fillId="0" borderId="1" xfId="0" applyFont="true" applyBorder="true">
      <alignment vertical="center"/>
    </xf>
    <xf numFmtId="0" fontId="0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13" fillId="0" borderId="0" xfId="0" applyFont="true" applyBorder="true" applyAlignment="true">
      <alignment horizontal="left" vertical="center" wrapText="true"/>
    </xf>
    <xf numFmtId="0" fontId="14" fillId="0" borderId="0" xfId="47" applyFont="true">
      <alignment vertical="center"/>
    </xf>
    <xf numFmtId="0" fontId="15" fillId="0" borderId="0" xfId="0" applyFont="true" applyFill="true" applyAlignment="true">
      <alignment horizontal="center" vertical="center"/>
    </xf>
    <xf numFmtId="0" fontId="14" fillId="0" borderId="0" xfId="0" applyFont="true" applyFill="true" applyBorder="true" applyAlignment="true">
      <alignment vertical="center"/>
    </xf>
    <xf numFmtId="0" fontId="16" fillId="0" borderId="1" xfId="0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 wrapText="true"/>
    </xf>
    <xf numFmtId="0" fontId="17" fillId="0" borderId="6" xfId="0" applyFont="true" applyFill="true" applyBorder="true" applyAlignment="true">
      <alignment horizontal="center" vertical="center"/>
    </xf>
    <xf numFmtId="0" fontId="17" fillId="0" borderId="6" xfId="0" applyFont="true" applyFill="true" applyBorder="true" applyAlignment="true">
      <alignment horizontal="center" vertical="center" wrapText="true"/>
    </xf>
    <xf numFmtId="0" fontId="17" fillId="0" borderId="13" xfId="0" applyFont="true" applyFill="true" applyBorder="true" applyAlignment="true">
      <alignment horizontal="center" vertical="center"/>
    </xf>
    <xf numFmtId="0" fontId="17" fillId="0" borderId="13" xfId="0" applyFont="true" applyFill="true" applyBorder="true" applyAlignment="true">
      <alignment horizontal="center" vertical="center" wrapText="true"/>
    </xf>
    <xf numFmtId="0" fontId="17" fillId="0" borderId="8" xfId="0" applyFont="true" applyFill="true" applyBorder="true" applyAlignment="true">
      <alignment horizontal="center" vertical="center"/>
    </xf>
    <xf numFmtId="0" fontId="17" fillId="0" borderId="8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 wrapText="true"/>
    </xf>
    <xf numFmtId="0" fontId="14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14" fillId="0" borderId="0" xfId="0" applyFont="true" applyFill="true" applyAlignment="true">
      <alignment horizontal="centerContinuous" vertical="center"/>
    </xf>
    <xf numFmtId="0" fontId="18" fillId="0" borderId="1" xfId="0" applyFont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19" fillId="0" borderId="1" xfId="29" applyNumberFormat="true" applyFont="true" applyFill="true" applyBorder="true" applyAlignment="true" applyProtection="true">
      <alignment horizontal="center" vertical="center" wrapText="true"/>
    </xf>
    <xf numFmtId="0" fontId="20" fillId="0" borderId="0" xfId="0" applyFont="true" applyFill="true" applyAlignment="true">
      <alignment horizontal="center" vertical="center" wrapText="true"/>
    </xf>
    <xf numFmtId="0" fontId="14" fillId="0" borderId="0" xfId="0" applyFont="true" applyFill="true" applyBorder="true" applyAlignment="true">
      <alignment horizontal="centerContinuous" vertical="center"/>
    </xf>
    <xf numFmtId="177" fontId="16" fillId="0" borderId="1" xfId="0" applyNumberFormat="true" applyFont="true" applyFill="true" applyBorder="true" applyAlignment="true">
      <alignment horizontal="center" vertical="center" wrapText="true"/>
    </xf>
    <xf numFmtId="0" fontId="21" fillId="0" borderId="0" xfId="47" applyFont="true">
      <alignment vertical="center"/>
    </xf>
    <xf numFmtId="0" fontId="22" fillId="0" borderId="0" xfId="29" applyNumberFormat="true" applyFont="true" applyFill="true" applyAlignment="true">
      <alignment horizontal="center" vertical="center" wrapText="true"/>
    </xf>
    <xf numFmtId="0" fontId="19" fillId="0" borderId="0" xfId="29" applyNumberFormat="true" applyFont="true" applyFill="true" applyBorder="true" applyAlignment="true" applyProtection="true">
      <alignment horizontal="center" vertical="center" wrapText="true"/>
    </xf>
    <xf numFmtId="0" fontId="19" fillId="0" borderId="0" xfId="29" applyNumberFormat="true" applyFont="true" applyFill="true" applyBorder="true" applyAlignment="true" applyProtection="true">
      <alignment horizontal="left" vertical="center" wrapText="true"/>
    </xf>
    <xf numFmtId="0" fontId="23" fillId="0" borderId="1" xfId="29" applyNumberFormat="true" applyFont="true" applyFill="true" applyBorder="true" applyAlignment="true">
      <alignment horizontal="center" vertical="center" wrapText="true"/>
    </xf>
    <xf numFmtId="0" fontId="19" fillId="0" borderId="6" xfId="29" applyNumberFormat="true" applyFont="true" applyFill="true" applyBorder="true" applyAlignment="true" applyProtection="true">
      <alignment horizontal="center" vertical="center" wrapText="true"/>
    </xf>
    <xf numFmtId="0" fontId="23" fillId="0" borderId="1" xfId="29" applyNumberFormat="true" applyFont="true" applyFill="true" applyBorder="true" applyAlignment="true" applyProtection="true">
      <alignment horizontal="center" vertical="center" wrapText="true"/>
    </xf>
    <xf numFmtId="0" fontId="23" fillId="0" borderId="6" xfId="29" applyNumberFormat="true" applyFont="true" applyFill="true" applyBorder="true" applyAlignment="true" applyProtection="true">
      <alignment horizontal="center" vertical="center" wrapText="true"/>
    </xf>
    <xf numFmtId="0" fontId="19" fillId="0" borderId="2" xfId="29" applyNumberFormat="true" applyFont="true" applyFill="true" applyBorder="true" applyAlignment="true" applyProtection="true">
      <alignment horizontal="left" vertical="center" wrapText="true"/>
    </xf>
    <xf numFmtId="0" fontId="19" fillId="0" borderId="3" xfId="29" applyNumberFormat="true" applyFont="true" applyFill="true" applyBorder="true" applyAlignment="true" applyProtection="true">
      <alignment horizontal="left" vertical="center" wrapText="true"/>
    </xf>
    <xf numFmtId="0" fontId="23" fillId="0" borderId="8" xfId="29" applyNumberFormat="true" applyFont="true" applyFill="true" applyBorder="true" applyAlignment="true" applyProtection="true">
      <alignment vertical="center" wrapText="true"/>
    </xf>
    <xf numFmtId="0" fontId="19" fillId="0" borderId="4" xfId="29" applyNumberFormat="true" applyFont="true" applyFill="true" applyBorder="true" applyAlignment="true" applyProtection="true">
      <alignment horizontal="left" vertical="center" wrapText="true"/>
    </xf>
    <xf numFmtId="0" fontId="19" fillId="0" borderId="5" xfId="29" applyNumberFormat="true" applyFont="true" applyFill="true" applyBorder="true" applyAlignment="true" applyProtection="true">
      <alignment horizontal="left" vertical="center" wrapText="true"/>
    </xf>
    <xf numFmtId="0" fontId="24" fillId="0" borderId="1" xfId="29" applyNumberFormat="true" applyFont="true" applyFill="true" applyBorder="true" applyAlignment="true">
      <alignment horizontal="center" vertical="center" wrapText="true"/>
    </xf>
    <xf numFmtId="0" fontId="19" fillId="0" borderId="1" xfId="47" applyFont="true" applyFill="true" applyBorder="true" applyAlignment="true">
      <alignment horizontal="center" vertical="center" wrapText="true"/>
    </xf>
    <xf numFmtId="0" fontId="14" fillId="0" borderId="0" xfId="47" applyFont="true" applyFill="true" applyAlignment="true">
      <alignment vertical="center"/>
    </xf>
    <xf numFmtId="0" fontId="19" fillId="0" borderId="10" xfId="29" applyNumberFormat="true" applyFont="true" applyFill="true" applyBorder="true" applyAlignment="true" applyProtection="true">
      <alignment horizontal="left" vertical="center" wrapText="true"/>
    </xf>
    <xf numFmtId="0" fontId="19" fillId="0" borderId="11" xfId="29" applyNumberFormat="true" applyFont="true" applyFill="true" applyBorder="true" applyAlignment="true" applyProtection="true">
      <alignment horizontal="left" vertical="center" wrapText="true"/>
    </xf>
    <xf numFmtId="0" fontId="14" fillId="0" borderId="1" xfId="47" applyFont="true" applyFill="true" applyBorder="true" applyAlignment="true">
      <alignment vertical="center"/>
    </xf>
    <xf numFmtId="0" fontId="19" fillId="0" borderId="1" xfId="29" applyNumberFormat="true" applyFont="true" applyFill="true" applyBorder="true" applyAlignment="true" applyProtection="true">
      <alignment vertical="center" wrapText="true"/>
    </xf>
    <xf numFmtId="0" fontId="2" fillId="0" borderId="0" xfId="47" applyAlignment="true">
      <alignment horizontal="left" vertical="center"/>
    </xf>
    <xf numFmtId="0" fontId="25" fillId="0" borderId="0" xfId="0" applyFont="true" applyBorder="true" applyAlignment="true">
      <alignment vertical="center" wrapText="true"/>
    </xf>
    <xf numFmtId="0" fontId="26" fillId="0" borderId="0" xfId="0" applyFont="true" applyBorder="true" applyAlignment="true">
      <alignment vertical="center" wrapText="true"/>
    </xf>
    <xf numFmtId="0" fontId="27" fillId="0" borderId="0" xfId="0" applyFont="true" applyBorder="true" applyAlignment="true">
      <alignment horizontal="center" vertical="center" wrapText="true"/>
    </xf>
    <xf numFmtId="0" fontId="28" fillId="0" borderId="0" xfId="0" applyFont="true">
      <alignment vertical="center"/>
    </xf>
    <xf numFmtId="0" fontId="29" fillId="0" borderId="14" xfId="0" applyFont="true" applyBorder="true" applyAlignment="true">
      <alignment horizontal="left" vertical="center" wrapText="true"/>
    </xf>
    <xf numFmtId="0" fontId="29" fillId="0" borderId="14" xfId="0" applyFont="true" applyBorder="true" applyAlignment="true">
      <alignment horizontal="left" vertical="center"/>
    </xf>
    <xf numFmtId="0" fontId="30" fillId="0" borderId="14" xfId="0" applyFont="true" applyBorder="true" applyAlignment="true">
      <alignment vertical="center" wrapText="true"/>
    </xf>
    <xf numFmtId="0" fontId="29" fillId="0" borderId="14" xfId="0" applyFont="true" applyBorder="true" applyAlignment="true">
      <alignment horizontal="center" vertical="center" wrapText="true"/>
    </xf>
    <xf numFmtId="0" fontId="30" fillId="0" borderId="14" xfId="0" applyFont="true" applyBorder="true" applyAlignment="true">
      <alignment horizontal="left" vertical="center" wrapText="true"/>
    </xf>
    <xf numFmtId="0" fontId="30" fillId="0" borderId="14" xfId="0" applyNumberFormat="true" applyFont="true" applyBorder="true" applyAlignment="true">
      <alignment horizontal="center" vertical="center" wrapText="true"/>
    </xf>
    <xf numFmtId="0" fontId="30" fillId="0" borderId="0" xfId="0" applyFont="true" applyBorder="true" applyAlignment="true">
      <alignment horizontal="right" vertical="center" wrapText="true"/>
    </xf>
    <xf numFmtId="4" fontId="30" fillId="0" borderId="14" xfId="0" applyNumberFormat="true" applyFont="true" applyBorder="true" applyAlignment="true">
      <alignment horizontal="center" vertical="center" wrapText="true"/>
    </xf>
    <xf numFmtId="0" fontId="30" fillId="0" borderId="14" xfId="0" applyFont="true" applyBorder="true" applyAlignment="true">
      <alignment horizontal="center" vertical="center" wrapText="true"/>
    </xf>
    <xf numFmtId="0" fontId="31" fillId="0" borderId="0" xfId="0" applyFont="true" applyBorder="true" applyAlignment="true">
      <alignment horizontal="center" vertical="center" wrapText="true"/>
    </xf>
    <xf numFmtId="0" fontId="12" fillId="0" borderId="0" xfId="0" applyFont="true">
      <alignment vertical="center"/>
    </xf>
    <xf numFmtId="0" fontId="32" fillId="0" borderId="14" xfId="0" applyFont="true" applyBorder="true" applyAlignment="true">
      <alignment horizontal="center" vertical="center" wrapText="true"/>
    </xf>
    <xf numFmtId="0" fontId="33" fillId="0" borderId="14" xfId="0" applyFont="true" applyBorder="true" applyAlignment="true">
      <alignment horizontal="center" vertical="center" wrapText="true"/>
    </xf>
    <xf numFmtId="4" fontId="34" fillId="0" borderId="14" xfId="0" applyNumberFormat="true" applyFont="true" applyBorder="true" applyAlignment="true">
      <alignment horizontal="right" vertical="center"/>
    </xf>
    <xf numFmtId="0" fontId="35" fillId="0" borderId="14" xfId="0" applyFont="true" applyBorder="true" applyAlignment="true">
      <alignment horizontal="center" vertical="center"/>
    </xf>
    <xf numFmtId="4" fontId="30" fillId="0" borderId="14" xfId="0" applyNumberFormat="true" applyFont="true" applyBorder="true" applyAlignment="true">
      <alignment horizontal="right" vertical="center"/>
    </xf>
    <xf numFmtId="0" fontId="36" fillId="0" borderId="0" xfId="0" applyFont="true" applyBorder="true" applyAlignment="true">
      <alignment vertical="center" wrapText="true"/>
    </xf>
    <xf numFmtId="0" fontId="26" fillId="0" borderId="0" xfId="0" applyFont="true" applyBorder="true" applyAlignment="true">
      <alignment horizontal="right" vertical="center"/>
    </xf>
    <xf numFmtId="0" fontId="37" fillId="0" borderId="0" xfId="0" applyFont="true" applyBorder="true" applyAlignment="true">
      <alignment horizontal="center" vertical="center" wrapText="true"/>
    </xf>
    <xf numFmtId="0" fontId="38" fillId="0" borderId="14" xfId="0" applyFont="true" applyBorder="true" applyAlignment="true">
      <alignment horizontal="center" vertical="center" wrapText="true"/>
    </xf>
    <xf numFmtId="0" fontId="39" fillId="0" borderId="14" xfId="0" applyFont="true" applyBorder="true" applyAlignment="true">
      <alignment horizontal="center" vertical="center" wrapText="true"/>
    </xf>
    <xf numFmtId="4" fontId="29" fillId="0" borderId="14" xfId="0" applyNumberFormat="true" applyFont="true" applyBorder="true" applyAlignment="true">
      <alignment horizontal="right" vertical="center" wrapText="true"/>
    </xf>
    <xf numFmtId="0" fontId="40" fillId="0" borderId="14" xfId="0" applyFont="true" applyBorder="true" applyAlignment="true">
      <alignment horizontal="left" vertical="center"/>
    </xf>
    <xf numFmtId="0" fontId="40" fillId="0" borderId="14" xfId="0" applyFont="true" applyBorder="true">
      <alignment vertical="center"/>
    </xf>
    <xf numFmtId="4" fontId="41" fillId="0" borderId="14" xfId="0" applyNumberFormat="true" applyFont="true" applyBorder="true" applyAlignment="true">
      <alignment horizontal="right" vertical="center" wrapText="true"/>
    </xf>
    <xf numFmtId="0" fontId="40" fillId="0" borderId="14" xfId="0" applyFont="true" applyBorder="true" applyAlignment="true">
      <alignment horizontal="left" vertical="center" wrapText="true"/>
    </xf>
    <xf numFmtId="0" fontId="40" fillId="0" borderId="14" xfId="0" applyFont="true" applyBorder="true" applyAlignment="true">
      <alignment vertical="center" wrapText="true"/>
    </xf>
    <xf numFmtId="0" fontId="26" fillId="0" borderId="0" xfId="0" applyFont="true" applyBorder="true" applyAlignment="true">
      <alignment horizontal="right" vertical="center" wrapText="true"/>
    </xf>
    <xf numFmtId="0" fontId="42" fillId="0" borderId="14" xfId="0" applyFont="true" applyBorder="true" applyAlignment="true">
      <alignment horizontal="center" vertical="center"/>
    </xf>
    <xf numFmtId="0" fontId="43" fillId="0" borderId="14" xfId="0" applyFont="true" applyBorder="true" applyAlignment="true">
      <alignment horizontal="center" vertical="center"/>
    </xf>
    <xf numFmtId="4" fontId="44" fillId="0" borderId="14" xfId="0" applyNumberFormat="true" applyFont="true" applyBorder="true" applyAlignment="true">
      <alignment horizontal="right" vertical="center"/>
    </xf>
    <xf numFmtId="0" fontId="45" fillId="0" borderId="14" xfId="0" applyFont="true" applyBorder="true" applyAlignment="true">
      <alignment horizontal="left" vertical="center"/>
    </xf>
    <xf numFmtId="0" fontId="45" fillId="0" borderId="14" xfId="0" applyFont="true" applyBorder="true">
      <alignment vertical="center"/>
    </xf>
    <xf numFmtId="4" fontId="46" fillId="0" borderId="14" xfId="0" applyNumberFormat="true" applyFont="true" applyBorder="true" applyAlignment="true">
      <alignment horizontal="right" vertical="center"/>
    </xf>
    <xf numFmtId="0" fontId="45" fillId="0" borderId="14" xfId="0" applyFont="true" applyBorder="true" applyAlignment="true">
      <alignment horizontal="left" vertical="center" wrapText="true"/>
    </xf>
    <xf numFmtId="0" fontId="45" fillId="0" borderId="14" xfId="0" applyFont="true" applyBorder="true" applyAlignment="true">
      <alignment vertical="center" wrapText="true"/>
    </xf>
    <xf numFmtId="0" fontId="42" fillId="0" borderId="14" xfId="0" applyFont="true" applyBorder="true" applyAlignment="true">
      <alignment horizontal="center" vertical="center" wrapText="true"/>
    </xf>
    <xf numFmtId="0" fontId="38" fillId="0" borderId="14" xfId="0" applyFont="true" applyBorder="true" applyAlignment="true">
      <alignment horizontal="center" vertical="center"/>
    </xf>
    <xf numFmtId="0" fontId="39" fillId="0" borderId="14" xfId="0" applyFont="true" applyBorder="true" applyAlignment="true">
      <alignment horizontal="center" vertical="center"/>
    </xf>
    <xf numFmtId="4" fontId="41" fillId="0" borderId="14" xfId="0" applyNumberFormat="true" applyFont="true" applyBorder="true" applyAlignment="true">
      <alignment horizontal="right" vertical="center"/>
    </xf>
    <xf numFmtId="0" fontId="37" fillId="0" borderId="0" xfId="0" applyFont="true" applyBorder="true">
      <alignment vertical="center"/>
    </xf>
    <xf numFmtId="0" fontId="47" fillId="0" borderId="0" xfId="0" applyFont="true" applyBorder="true" applyAlignment="true">
      <alignment horizontal="right" vertical="center"/>
    </xf>
    <xf numFmtId="0" fontId="26" fillId="0" borderId="0" xfId="0" applyFont="true" applyBorder="true">
      <alignment vertical="center"/>
    </xf>
    <xf numFmtId="0" fontId="48" fillId="0" borderId="0" xfId="0" applyFont="true" applyBorder="true" applyAlignment="true">
      <alignment horizontal="center" vertical="center"/>
    </xf>
    <xf numFmtId="0" fontId="49" fillId="0" borderId="14" xfId="0" applyFont="true" applyBorder="true" applyAlignment="true">
      <alignment horizontal="center" vertical="center"/>
    </xf>
    <xf numFmtId="0" fontId="33" fillId="0" borderId="14" xfId="0" applyFont="true" applyBorder="true" applyAlignment="true">
      <alignment horizontal="center" vertical="center"/>
    </xf>
    <xf numFmtId="0" fontId="35" fillId="0" borderId="14" xfId="0" applyFont="true" applyBorder="true" applyAlignment="true">
      <alignment horizontal="left" vertical="center"/>
    </xf>
    <xf numFmtId="0" fontId="35" fillId="0" borderId="14" xfId="0" applyFont="true" applyBorder="true">
      <alignment vertical="center"/>
    </xf>
    <xf numFmtId="0" fontId="35" fillId="0" borderId="14" xfId="0" applyFont="true" applyBorder="true" applyAlignment="true">
      <alignment horizontal="left" vertical="center" wrapText="true"/>
    </xf>
    <xf numFmtId="0" fontId="35" fillId="0" borderId="14" xfId="0" applyFont="true" applyBorder="true" applyAlignment="true">
      <alignment vertical="center" wrapText="true"/>
    </xf>
    <xf numFmtId="0" fontId="50" fillId="0" borderId="0" xfId="0" applyFont="true" applyBorder="true" applyAlignment="true">
      <alignment horizontal="center" vertical="center" wrapText="true"/>
    </xf>
    <xf numFmtId="0" fontId="49" fillId="0" borderId="14" xfId="0" applyFont="true" applyBorder="true" applyAlignment="true">
      <alignment horizontal="center" vertical="center" wrapText="true"/>
    </xf>
    <xf numFmtId="0" fontId="26" fillId="0" borderId="0" xfId="0" applyFont="true" applyBorder="true" applyAlignment="true">
      <alignment horizontal="center" vertical="center"/>
    </xf>
    <xf numFmtId="0" fontId="26" fillId="0" borderId="0" xfId="0" applyFont="true" applyBorder="true" applyAlignment="true">
      <alignment horizontal="left" vertical="center"/>
    </xf>
    <xf numFmtId="4" fontId="30" fillId="0" borderId="14" xfId="0" applyNumberFormat="true" applyFont="true" applyBorder="true" applyAlignment="true">
      <alignment horizontal="right" vertical="center" wrapText="true"/>
    </xf>
    <xf numFmtId="4" fontId="29" fillId="0" borderId="14" xfId="0" applyNumberFormat="true" applyFont="true" applyBorder="true" applyAlignment="true">
      <alignment horizontal="right" vertical="center"/>
    </xf>
    <xf numFmtId="0" fontId="37" fillId="0" borderId="14" xfId="0" applyFont="true" applyBorder="true" applyAlignment="true">
      <alignment vertical="center" wrapText="true"/>
    </xf>
    <xf numFmtId="0" fontId="37" fillId="0" borderId="14" xfId="0" applyFont="true" applyBorder="true" applyAlignment="true">
      <alignment horizontal="right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常规 2 2" xfId="2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H5" sqref="H5"/>
    </sheetView>
  </sheetViews>
  <sheetFormatPr defaultColWidth="10" defaultRowHeight="13.5" outlineLevelCol="7"/>
  <cols>
    <col min="1" max="1" width="0.266666666666667" customWidth="true"/>
    <col min="2" max="2" width="23.6083333333333" customWidth="true"/>
    <col min="3" max="3" width="17.2333333333333" customWidth="true"/>
    <col min="4" max="4" width="25.775" customWidth="true"/>
    <col min="5" max="5" width="17.1" customWidth="true"/>
    <col min="6" max="6" width="16.2833333333333" customWidth="true"/>
    <col min="7" max="7" width="15.6" customWidth="true"/>
    <col min="8" max="8" width="16.4166666666667" customWidth="true"/>
    <col min="9" max="11" width="9.76666666666667" customWidth="true"/>
  </cols>
  <sheetData>
    <row r="1" ht="16.35" customHeight="true" spans="1:2">
      <c r="A1" s="82"/>
      <c r="B1" s="83" t="s">
        <v>0</v>
      </c>
    </row>
    <row r="2" ht="40.5" customHeight="true" spans="2:8">
      <c r="B2" s="84" t="s">
        <v>1</v>
      </c>
      <c r="C2" s="84"/>
      <c r="D2" s="84"/>
      <c r="E2" s="84"/>
      <c r="F2" s="84"/>
      <c r="G2" s="84"/>
      <c r="H2" s="84"/>
    </row>
    <row r="3" ht="23.25" customHeight="true" spans="2:8">
      <c r="B3" s="96" t="s">
        <v>2</v>
      </c>
      <c r="H3" s="127" t="s">
        <v>3</v>
      </c>
    </row>
    <row r="4" ht="43.1" customHeight="true" spans="2:8">
      <c r="B4" s="105" t="s">
        <v>4</v>
      </c>
      <c r="C4" s="105"/>
      <c r="D4" s="105" t="s">
        <v>5</v>
      </c>
      <c r="E4" s="105"/>
      <c r="F4" s="105"/>
      <c r="G4" s="105"/>
      <c r="H4" s="105"/>
    </row>
    <row r="5" ht="43.1" customHeight="true" spans="2:8">
      <c r="B5" s="123" t="s">
        <v>6</v>
      </c>
      <c r="C5" s="123" t="s">
        <v>7</v>
      </c>
      <c r="D5" s="123" t="s">
        <v>6</v>
      </c>
      <c r="E5" s="123" t="s">
        <v>8</v>
      </c>
      <c r="F5" s="105" t="s">
        <v>9</v>
      </c>
      <c r="G5" s="105" t="s">
        <v>10</v>
      </c>
      <c r="H5" s="105" t="s">
        <v>11</v>
      </c>
    </row>
    <row r="6" ht="24.15" customHeight="true" spans="2:8">
      <c r="B6" s="124" t="s">
        <v>12</v>
      </c>
      <c r="C6" s="141">
        <v>5441.06</v>
      </c>
      <c r="D6" s="124" t="s">
        <v>13</v>
      </c>
      <c r="E6" s="141">
        <v>5441.06</v>
      </c>
      <c r="F6" s="141">
        <v>5441.06</v>
      </c>
      <c r="G6" s="141"/>
      <c r="H6" s="141"/>
    </row>
    <row r="7" ht="23.25" customHeight="true" spans="2:8">
      <c r="B7" s="109" t="s">
        <v>14</v>
      </c>
      <c r="C7" s="125">
        <v>5441.06</v>
      </c>
      <c r="D7" s="109" t="s">
        <v>15</v>
      </c>
      <c r="E7" s="125">
        <v>1835.63</v>
      </c>
      <c r="F7" s="125">
        <v>1835.63</v>
      </c>
      <c r="G7" s="125"/>
      <c r="H7" s="125"/>
    </row>
    <row r="8" ht="23.25" customHeight="true" spans="2:8">
      <c r="B8" s="109" t="s">
        <v>16</v>
      </c>
      <c r="C8" s="125"/>
      <c r="D8" s="109" t="s">
        <v>17</v>
      </c>
      <c r="E8" s="125">
        <v>839.89</v>
      </c>
      <c r="F8" s="125">
        <v>839.89</v>
      </c>
      <c r="G8" s="125"/>
      <c r="H8" s="125"/>
    </row>
    <row r="9" ht="23.25" customHeight="true" spans="2:8">
      <c r="B9" s="109" t="s">
        <v>18</v>
      </c>
      <c r="C9" s="125"/>
      <c r="D9" s="109" t="s">
        <v>19</v>
      </c>
      <c r="E9" s="125">
        <v>173.56</v>
      </c>
      <c r="F9" s="125">
        <v>173.56</v>
      </c>
      <c r="G9" s="125"/>
      <c r="H9" s="125"/>
    </row>
    <row r="10" ht="23.25" customHeight="true" spans="2:8">
      <c r="B10" s="109"/>
      <c r="C10" s="125"/>
      <c r="D10" s="109" t="s">
        <v>20</v>
      </c>
      <c r="E10" s="125">
        <v>1413</v>
      </c>
      <c r="F10" s="125">
        <v>1413</v>
      </c>
      <c r="G10" s="125"/>
      <c r="H10" s="125"/>
    </row>
    <row r="11" ht="23.25" customHeight="true" spans="2:8">
      <c r="B11" s="109"/>
      <c r="C11" s="125"/>
      <c r="D11" s="109" t="s">
        <v>21</v>
      </c>
      <c r="E11" s="125">
        <v>900</v>
      </c>
      <c r="F11" s="125">
        <v>900</v>
      </c>
      <c r="G11" s="125"/>
      <c r="H11" s="125"/>
    </row>
    <row r="12" ht="23.25" customHeight="true" spans="2:8">
      <c r="B12" s="109"/>
      <c r="C12" s="125"/>
      <c r="D12" s="109" t="s">
        <v>22</v>
      </c>
      <c r="E12" s="125">
        <v>153.85</v>
      </c>
      <c r="F12" s="125">
        <v>153.85</v>
      </c>
      <c r="G12" s="125"/>
      <c r="H12" s="125"/>
    </row>
    <row r="13" ht="23.25" customHeight="true" spans="2:8">
      <c r="B13" s="109"/>
      <c r="C13" s="125"/>
      <c r="D13" s="109" t="s">
        <v>23</v>
      </c>
      <c r="E13" s="125">
        <v>125.14</v>
      </c>
      <c r="F13" s="125">
        <v>125.14</v>
      </c>
      <c r="G13" s="125"/>
      <c r="H13" s="125"/>
    </row>
    <row r="14" ht="16.35" customHeight="true" spans="2:8">
      <c r="B14" s="142"/>
      <c r="C14" s="143"/>
      <c r="D14" s="142"/>
      <c r="E14" s="143"/>
      <c r="F14" s="143"/>
      <c r="G14" s="143"/>
      <c r="H14" s="143"/>
    </row>
    <row r="15" ht="22.4" customHeight="true" spans="2:8">
      <c r="B15" s="106" t="s">
        <v>24</v>
      </c>
      <c r="C15" s="143"/>
      <c r="D15" s="106" t="s">
        <v>25</v>
      </c>
      <c r="E15" s="143"/>
      <c r="F15" s="143"/>
      <c r="G15" s="143"/>
      <c r="H15" s="143"/>
    </row>
    <row r="16" ht="21.55" customHeight="true" spans="2:8">
      <c r="B16" s="112" t="s">
        <v>26</v>
      </c>
      <c r="C16" s="143"/>
      <c r="D16" s="142"/>
      <c r="E16" s="143"/>
      <c r="F16" s="143"/>
      <c r="G16" s="143"/>
      <c r="H16" s="143"/>
    </row>
    <row r="17" ht="20.7" customHeight="true" spans="2:8">
      <c r="B17" s="112" t="s">
        <v>27</v>
      </c>
      <c r="C17" s="143"/>
      <c r="D17" s="142"/>
      <c r="E17" s="143"/>
      <c r="F17" s="143"/>
      <c r="G17" s="143"/>
      <c r="H17" s="143"/>
    </row>
    <row r="18" ht="20.7" customHeight="true" spans="2:8">
      <c r="B18" s="112" t="s">
        <v>28</v>
      </c>
      <c r="C18" s="143"/>
      <c r="D18" s="142"/>
      <c r="E18" s="143"/>
      <c r="F18" s="143"/>
      <c r="G18" s="143"/>
      <c r="H18" s="143"/>
    </row>
    <row r="19" ht="16.35" customHeight="true" spans="2:8">
      <c r="B19" s="142"/>
      <c r="C19" s="143"/>
      <c r="D19" s="142"/>
      <c r="E19" s="143"/>
      <c r="F19" s="143"/>
      <c r="G19" s="143"/>
      <c r="H19" s="143"/>
    </row>
    <row r="20" ht="24.15" customHeight="true" spans="2:8">
      <c r="B20" s="124" t="s">
        <v>29</v>
      </c>
      <c r="C20" s="141">
        <v>5441.06</v>
      </c>
      <c r="D20" s="124" t="s">
        <v>30</v>
      </c>
      <c r="E20" s="141">
        <v>5441.06</v>
      </c>
      <c r="F20" s="141">
        <v>5441.06</v>
      </c>
      <c r="G20" s="141"/>
      <c r="H20" s="141"/>
    </row>
  </sheetData>
  <mergeCells count="3">
    <mergeCell ref="B2:H2"/>
    <mergeCell ref="B4:C4"/>
    <mergeCell ref="D4:H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topLeftCell="A12" workbookViewId="0">
      <selection activeCell="C28" sqref="C28"/>
    </sheetView>
  </sheetViews>
  <sheetFormatPr defaultColWidth="10" defaultRowHeight="13.5" outlineLevelCol="6"/>
  <cols>
    <col min="1" max="1" width="0.266666666666667" customWidth="true"/>
    <col min="2" max="2" width="19.675" customWidth="true"/>
    <col min="3" max="3" width="38.375" customWidth="true"/>
    <col min="4" max="4" width="16.6916666666667" customWidth="true"/>
    <col min="5" max="5" width="17.2333333333333" customWidth="true"/>
    <col min="6" max="6" width="16.2833333333333" customWidth="true"/>
    <col min="7" max="7" width="15.2" customWidth="true"/>
    <col min="8" max="8" width="9.76666666666667" customWidth="true"/>
  </cols>
  <sheetData>
    <row r="1" ht="16.35" customHeight="true" spans="1:7">
      <c r="A1" s="82"/>
      <c r="B1" s="83" t="s">
        <v>301</v>
      </c>
      <c r="C1" s="82"/>
      <c r="D1" s="82"/>
      <c r="E1" s="82"/>
      <c r="F1" s="82"/>
      <c r="G1" s="82"/>
    </row>
    <row r="2" ht="16.35" customHeight="true" spans="2:7">
      <c r="B2" s="84" t="s">
        <v>302</v>
      </c>
      <c r="C2" s="84"/>
      <c r="D2" s="84"/>
      <c r="E2" s="84"/>
      <c r="F2" s="84"/>
      <c r="G2" s="84"/>
    </row>
    <row r="3" ht="16.35" customHeight="true" spans="2:7">
      <c r="B3" s="84"/>
      <c r="C3" s="84"/>
      <c r="D3" s="84"/>
      <c r="E3" s="84"/>
      <c r="F3" s="84"/>
      <c r="G3" s="84"/>
    </row>
    <row r="4" ht="16.35" customHeight="true"/>
    <row r="5" ht="19.8" customHeight="true" spans="2:7">
      <c r="B5" s="85"/>
      <c r="C5" s="85"/>
      <c r="D5" s="85"/>
      <c r="E5" s="85"/>
      <c r="F5" s="85"/>
      <c r="G5" s="92" t="s">
        <v>303</v>
      </c>
    </row>
    <row r="6" ht="37.95" customHeight="true" spans="2:7">
      <c r="B6" s="86" t="s">
        <v>304</v>
      </c>
      <c r="C6" s="87" t="s">
        <v>305</v>
      </c>
      <c r="D6" s="87"/>
      <c r="E6" s="89" t="s">
        <v>306</v>
      </c>
      <c r="F6" s="93">
        <v>5441.06</v>
      </c>
      <c r="G6" s="93"/>
    </row>
    <row r="7" ht="72" customHeight="true" spans="2:7">
      <c r="B7" s="86" t="s">
        <v>307</v>
      </c>
      <c r="C7" s="88" t="s">
        <v>308</v>
      </c>
      <c r="D7" s="88"/>
      <c r="E7" s="88"/>
      <c r="F7" s="88"/>
      <c r="G7" s="88"/>
    </row>
    <row r="8" ht="23.25" customHeight="true" spans="2:7">
      <c r="B8" s="86" t="s">
        <v>309</v>
      </c>
      <c r="C8" s="89" t="s">
        <v>310</v>
      </c>
      <c r="D8" s="89" t="s">
        <v>311</v>
      </c>
      <c r="E8" s="89" t="s">
        <v>312</v>
      </c>
      <c r="F8" s="89" t="s">
        <v>313</v>
      </c>
      <c r="G8" s="89" t="s">
        <v>314</v>
      </c>
    </row>
    <row r="9" ht="23.25" customHeight="true" spans="2:7">
      <c r="B9" s="86"/>
      <c r="C9" s="90" t="s">
        <v>315</v>
      </c>
      <c r="D9" s="91">
        <v>10</v>
      </c>
      <c r="E9" s="94" t="s">
        <v>316</v>
      </c>
      <c r="F9" s="94" t="s">
        <v>317</v>
      </c>
      <c r="G9" s="94" t="s">
        <v>318</v>
      </c>
    </row>
    <row r="10" ht="18.95" customHeight="true" spans="2:7">
      <c r="B10" s="86"/>
      <c r="C10" s="90" t="s">
        <v>319</v>
      </c>
      <c r="D10" s="91">
        <v>5</v>
      </c>
      <c r="E10" s="94" t="s">
        <v>320</v>
      </c>
      <c r="F10" s="94" t="s">
        <v>321</v>
      </c>
      <c r="G10" s="94" t="s">
        <v>322</v>
      </c>
    </row>
    <row r="11" ht="18.95" customHeight="true" spans="2:7">
      <c r="B11" s="86"/>
      <c r="C11" s="90" t="s">
        <v>323</v>
      </c>
      <c r="D11" s="91">
        <v>5</v>
      </c>
      <c r="E11" s="94" t="s">
        <v>316</v>
      </c>
      <c r="F11" s="94" t="s">
        <v>321</v>
      </c>
      <c r="G11" s="94" t="s">
        <v>324</v>
      </c>
    </row>
    <row r="12" ht="18.95" customHeight="true" spans="2:7">
      <c r="B12" s="86"/>
      <c r="C12" s="90" t="s">
        <v>325</v>
      </c>
      <c r="D12" s="91">
        <v>5</v>
      </c>
      <c r="E12" s="94" t="s">
        <v>316</v>
      </c>
      <c r="F12" s="94" t="s">
        <v>317</v>
      </c>
      <c r="G12" s="94" t="s">
        <v>318</v>
      </c>
    </row>
    <row r="13" ht="18.95" customHeight="true" spans="2:7">
      <c r="B13" s="86"/>
      <c r="C13" s="90" t="s">
        <v>326</v>
      </c>
      <c r="D13" s="91">
        <v>5</v>
      </c>
      <c r="E13" s="94" t="s">
        <v>327</v>
      </c>
      <c r="F13" s="94" t="s">
        <v>321</v>
      </c>
      <c r="G13" s="94" t="s">
        <v>328</v>
      </c>
    </row>
    <row r="14" ht="18.95" customHeight="true" spans="2:7">
      <c r="B14" s="86"/>
      <c r="C14" s="90" t="s">
        <v>329</v>
      </c>
      <c r="D14" s="91">
        <v>10</v>
      </c>
      <c r="E14" s="94" t="s">
        <v>316</v>
      </c>
      <c r="F14" s="94" t="s">
        <v>321</v>
      </c>
      <c r="G14" s="94" t="s">
        <v>330</v>
      </c>
    </row>
    <row r="15" ht="18.95" customHeight="true" spans="2:7">
      <c r="B15" s="86"/>
      <c r="C15" s="90" t="s">
        <v>331</v>
      </c>
      <c r="D15" s="91">
        <v>5</v>
      </c>
      <c r="E15" s="94"/>
      <c r="F15" s="94" t="s">
        <v>332</v>
      </c>
      <c r="G15" s="94" t="s">
        <v>333</v>
      </c>
    </row>
    <row r="16" ht="18.95" customHeight="true" spans="2:7">
      <c r="B16" s="86"/>
      <c r="C16" s="90" t="s">
        <v>334</v>
      </c>
      <c r="D16" s="91">
        <v>5</v>
      </c>
      <c r="E16" s="94" t="s">
        <v>320</v>
      </c>
      <c r="F16" s="94" t="s">
        <v>321</v>
      </c>
      <c r="G16" s="94" t="s">
        <v>328</v>
      </c>
    </row>
    <row r="17" ht="18.95" customHeight="true" spans="2:7">
      <c r="B17" s="86"/>
      <c r="C17" s="90" t="s">
        <v>335</v>
      </c>
      <c r="D17" s="91">
        <v>5</v>
      </c>
      <c r="E17" s="94"/>
      <c r="F17" s="94" t="s">
        <v>332</v>
      </c>
      <c r="G17" s="94" t="s">
        <v>336</v>
      </c>
    </row>
    <row r="18" ht="18.95" customHeight="true" spans="2:7">
      <c r="B18" s="86"/>
      <c r="C18" s="90" t="s">
        <v>337</v>
      </c>
      <c r="D18" s="91">
        <v>10</v>
      </c>
      <c r="E18" s="94" t="s">
        <v>316</v>
      </c>
      <c r="F18" s="94" t="s">
        <v>321</v>
      </c>
      <c r="G18" s="94" t="s">
        <v>324</v>
      </c>
    </row>
    <row r="19" ht="18.95" customHeight="true" spans="2:7">
      <c r="B19" s="86"/>
      <c r="C19" s="90" t="s">
        <v>338</v>
      </c>
      <c r="D19" s="91">
        <v>5</v>
      </c>
      <c r="E19" s="94" t="s">
        <v>316</v>
      </c>
      <c r="F19" s="94" t="s">
        <v>321</v>
      </c>
      <c r="G19" s="94" t="s">
        <v>324</v>
      </c>
    </row>
    <row r="20" ht="18.95" customHeight="true" spans="2:7">
      <c r="B20" s="86"/>
      <c r="C20" s="90" t="s">
        <v>339</v>
      </c>
      <c r="D20" s="91">
        <v>10</v>
      </c>
      <c r="E20" s="94" t="s">
        <v>316</v>
      </c>
      <c r="F20" s="94" t="s">
        <v>321</v>
      </c>
      <c r="G20" s="94" t="s">
        <v>330</v>
      </c>
    </row>
    <row r="21" ht="18.95" customHeight="true" spans="2:7">
      <c r="B21" s="86"/>
      <c r="C21" s="90" t="s">
        <v>340</v>
      </c>
      <c r="D21" s="91">
        <v>5</v>
      </c>
      <c r="E21" s="94" t="s">
        <v>316</v>
      </c>
      <c r="F21" s="94" t="s">
        <v>321</v>
      </c>
      <c r="G21" s="94" t="s">
        <v>341</v>
      </c>
    </row>
    <row r="22" ht="18.95" customHeight="true" spans="2:7">
      <c r="B22" s="86"/>
      <c r="C22" s="90" t="s">
        <v>342</v>
      </c>
      <c r="D22" s="91">
        <v>5</v>
      </c>
      <c r="E22" s="94" t="s">
        <v>316</v>
      </c>
      <c r="F22" s="94" t="s">
        <v>317</v>
      </c>
      <c r="G22" s="94" t="s">
        <v>318</v>
      </c>
    </row>
    <row r="23" ht="18.95" customHeight="true" spans="2:7">
      <c r="B23" s="86"/>
      <c r="C23" s="90" t="s">
        <v>343</v>
      </c>
      <c r="D23" s="91">
        <v>5</v>
      </c>
      <c r="E23" s="94" t="s">
        <v>316</v>
      </c>
      <c r="F23" s="94" t="s">
        <v>344</v>
      </c>
      <c r="G23" s="94" t="s">
        <v>318</v>
      </c>
    </row>
    <row r="24" ht="18.95" customHeight="true" spans="2:7">
      <c r="B24" s="86"/>
      <c r="C24" s="90" t="s">
        <v>345</v>
      </c>
      <c r="D24" s="91">
        <v>5</v>
      </c>
      <c r="E24" s="94"/>
      <c r="F24" s="94" t="s">
        <v>332</v>
      </c>
      <c r="G24" s="94" t="s">
        <v>346</v>
      </c>
    </row>
  </sheetData>
  <mergeCells count="5">
    <mergeCell ref="C6:D6"/>
    <mergeCell ref="F6:G6"/>
    <mergeCell ref="C7:G7"/>
    <mergeCell ref="B8:B24"/>
    <mergeCell ref="B2:G3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8"/>
  <sheetViews>
    <sheetView topLeftCell="A8" workbookViewId="0">
      <selection activeCell="E12" sqref="E12"/>
    </sheetView>
  </sheetViews>
  <sheetFormatPr defaultColWidth="9" defaultRowHeight="13.5" outlineLevelCol="6"/>
  <cols>
    <col min="1" max="1" width="12.875" style="3" customWidth="true"/>
    <col min="2" max="2" width="37.25" style="3" customWidth="true"/>
    <col min="3" max="7" width="15.25" style="3" customWidth="true"/>
    <col min="8" max="16384" width="9" style="3"/>
  </cols>
  <sheetData>
    <row r="1" s="1" customFormat="true" ht="32.4" customHeight="true" spans="1:7">
      <c r="A1" s="37" t="s">
        <v>347</v>
      </c>
      <c r="B1" s="37"/>
      <c r="C1" s="61"/>
      <c r="D1" s="61"/>
      <c r="E1" s="61"/>
      <c r="F1" s="61"/>
      <c r="G1" s="61"/>
    </row>
    <row r="2" s="2" customFormat="true" ht="43.5" customHeight="true" spans="1:7">
      <c r="A2" s="62" t="s">
        <v>348</v>
      </c>
      <c r="B2" s="62"/>
      <c r="C2" s="62"/>
      <c r="D2" s="62"/>
      <c r="E2" s="62"/>
      <c r="F2" s="62"/>
      <c r="G2" s="62"/>
    </row>
    <row r="3" s="2" customFormat="true" ht="27.75" customHeight="true" spans="1:7">
      <c r="A3" s="63" t="s">
        <v>349</v>
      </c>
      <c r="B3" s="64" t="s">
        <v>350</v>
      </c>
      <c r="C3" s="62"/>
      <c r="D3" s="62"/>
      <c r="E3" s="62"/>
      <c r="F3" s="76"/>
      <c r="G3" s="63" t="s">
        <v>351</v>
      </c>
    </row>
    <row r="4" s="2" customFormat="true" ht="32.1" customHeight="true" spans="1:7">
      <c r="A4" s="65" t="s">
        <v>352</v>
      </c>
      <c r="B4" s="66" t="s">
        <v>353</v>
      </c>
      <c r="C4" s="66"/>
      <c r="D4" s="66"/>
      <c r="E4" s="68" t="s">
        <v>354</v>
      </c>
      <c r="F4" s="66" t="s">
        <v>350</v>
      </c>
      <c r="G4" s="66"/>
    </row>
    <row r="5" s="2" customFormat="true" ht="15" customHeight="true" spans="1:7">
      <c r="A5" s="67" t="s">
        <v>355</v>
      </c>
      <c r="B5" s="57">
        <v>900</v>
      </c>
      <c r="C5" s="57"/>
      <c r="D5" s="57"/>
      <c r="E5" s="57"/>
      <c r="F5" s="57"/>
      <c r="G5" s="57"/>
    </row>
    <row r="6" s="2" customFormat="true" ht="15" customHeight="true" spans="1:7">
      <c r="A6" s="67"/>
      <c r="B6" s="57"/>
      <c r="C6" s="57"/>
      <c r="D6" s="57"/>
      <c r="E6" s="57"/>
      <c r="F6" s="57"/>
      <c r="G6" s="57"/>
    </row>
    <row r="7" s="2" customFormat="true" ht="21" customHeight="true" spans="1:7">
      <c r="A7" s="68" t="s">
        <v>356</v>
      </c>
      <c r="B7" s="69" t="s">
        <v>357</v>
      </c>
      <c r="C7" s="70"/>
      <c r="D7" s="70"/>
      <c r="E7" s="70"/>
      <c r="F7" s="70"/>
      <c r="G7" s="77"/>
    </row>
    <row r="8" s="2" customFormat="true" ht="21" customHeight="true" spans="1:7">
      <c r="A8" s="71"/>
      <c r="B8" s="72"/>
      <c r="C8" s="73"/>
      <c r="D8" s="73"/>
      <c r="E8" s="73"/>
      <c r="F8" s="73"/>
      <c r="G8" s="78"/>
    </row>
    <row r="9" s="2" customFormat="true" ht="30" customHeight="true" spans="1:7">
      <c r="A9" s="74" t="s">
        <v>358</v>
      </c>
      <c r="B9" s="67" t="s">
        <v>359</v>
      </c>
      <c r="C9" s="67" t="s">
        <v>360</v>
      </c>
      <c r="D9" s="67" t="s">
        <v>361</v>
      </c>
      <c r="E9" s="67" t="s">
        <v>362</v>
      </c>
      <c r="F9" s="67" t="s">
        <v>363</v>
      </c>
      <c r="G9" s="67" t="s">
        <v>364</v>
      </c>
    </row>
    <row r="10" s="2" customFormat="true" ht="30" customHeight="true" spans="1:7">
      <c r="A10" s="74"/>
      <c r="B10" s="57" t="s">
        <v>365</v>
      </c>
      <c r="C10" s="57">
        <v>10</v>
      </c>
      <c r="D10" s="57" t="s">
        <v>366</v>
      </c>
      <c r="E10" s="57">
        <v>100</v>
      </c>
      <c r="F10" s="57" t="s">
        <v>316</v>
      </c>
      <c r="G10" s="79"/>
    </row>
    <row r="11" s="2" customFormat="true" ht="30" customHeight="true" spans="1:7">
      <c r="A11" s="74"/>
      <c r="B11" s="57" t="s">
        <v>367</v>
      </c>
      <c r="C11" s="57">
        <v>20</v>
      </c>
      <c r="D11" s="57" t="s">
        <v>321</v>
      </c>
      <c r="E11" s="57">
        <v>1</v>
      </c>
      <c r="F11" s="57" t="s">
        <v>368</v>
      </c>
      <c r="G11" s="57" t="s">
        <v>369</v>
      </c>
    </row>
    <row r="12" s="2" customFormat="true" ht="30" customHeight="true" spans="1:7">
      <c r="A12" s="74"/>
      <c r="B12" s="57" t="s">
        <v>370</v>
      </c>
      <c r="C12" s="57">
        <v>20</v>
      </c>
      <c r="D12" s="57" t="s">
        <v>321</v>
      </c>
      <c r="E12" s="57">
        <v>1</v>
      </c>
      <c r="F12" s="57" t="s">
        <v>368</v>
      </c>
      <c r="G12" s="57" t="s">
        <v>369</v>
      </c>
    </row>
    <row r="13" s="2" customFormat="true" ht="30" customHeight="true" spans="1:7">
      <c r="A13" s="74"/>
      <c r="B13" s="57" t="s">
        <v>371</v>
      </c>
      <c r="C13" s="57">
        <v>10</v>
      </c>
      <c r="D13" s="57" t="s">
        <v>366</v>
      </c>
      <c r="E13" s="57">
        <v>100</v>
      </c>
      <c r="F13" s="57" t="s">
        <v>316</v>
      </c>
      <c r="G13" s="80"/>
    </row>
    <row r="14" s="2" customFormat="true" ht="30" customHeight="true" spans="1:7">
      <c r="A14" s="74"/>
      <c r="B14" s="57" t="s">
        <v>372</v>
      </c>
      <c r="C14" s="57">
        <v>10</v>
      </c>
      <c r="D14" s="57" t="s">
        <v>366</v>
      </c>
      <c r="E14" s="57">
        <v>100</v>
      </c>
      <c r="F14" s="57" t="s">
        <v>316</v>
      </c>
      <c r="G14" s="57" t="s">
        <v>369</v>
      </c>
    </row>
    <row r="15" s="2" customFormat="true" ht="30" customHeight="true" spans="1:7">
      <c r="A15" s="74"/>
      <c r="B15" s="57" t="s">
        <v>373</v>
      </c>
      <c r="C15" s="57">
        <v>10</v>
      </c>
      <c r="D15" s="75" t="s">
        <v>374</v>
      </c>
      <c r="E15" s="80"/>
      <c r="F15" s="57" t="s">
        <v>375</v>
      </c>
      <c r="G15" s="80"/>
    </row>
    <row r="16" s="2" customFormat="true" ht="30" customHeight="true" spans="1:7">
      <c r="A16" s="74"/>
      <c r="B16" s="57" t="s">
        <v>376</v>
      </c>
      <c r="C16" s="57">
        <v>10</v>
      </c>
      <c r="D16" s="75" t="s">
        <v>374</v>
      </c>
      <c r="E16" s="80"/>
      <c r="F16" s="57" t="s">
        <v>377</v>
      </c>
      <c r="G16" s="80"/>
    </row>
    <row r="17" s="2" customFormat="true" ht="30" customHeight="true" spans="1:7">
      <c r="A17" s="74"/>
      <c r="B17" s="57" t="s">
        <v>378</v>
      </c>
      <c r="C17" s="57">
        <v>10</v>
      </c>
      <c r="D17" s="75" t="s">
        <v>374</v>
      </c>
      <c r="E17" s="80"/>
      <c r="F17" s="57" t="s">
        <v>379</v>
      </c>
      <c r="G17" s="80"/>
    </row>
    <row r="18" s="3" customFormat="true" spans="6:7">
      <c r="F18" s="81"/>
      <c r="G18" s="81"/>
    </row>
  </sheetData>
  <mergeCells count="10">
    <mergeCell ref="A1:B1"/>
    <mergeCell ref="A2:G2"/>
    <mergeCell ref="B4:D4"/>
    <mergeCell ref="F4:G4"/>
    <mergeCell ref="F18:G18"/>
    <mergeCell ref="A5:A6"/>
    <mergeCell ref="A7:A8"/>
    <mergeCell ref="A9:A17"/>
    <mergeCell ref="B5:G6"/>
    <mergeCell ref="B7:G8"/>
  </mergeCells>
  <printOptions horizontalCentered="true"/>
  <pageMargins left="0.357638888888889" right="0.357638888888889" top="0.802777777777778" bottom="0.60625" header="0.5" footer="0.5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8"/>
  <sheetViews>
    <sheetView workbookViewId="0">
      <selection activeCell="G10" sqref="G10"/>
    </sheetView>
  </sheetViews>
  <sheetFormatPr defaultColWidth="9" defaultRowHeight="13.5"/>
  <cols>
    <col min="1" max="1" width="5.625" style="3" customWidth="true"/>
    <col min="2" max="2" width="19.375" style="3" customWidth="true"/>
    <col min="3" max="3" width="14.625" style="3" customWidth="true"/>
    <col min="4" max="4" width="14" style="3" customWidth="true"/>
    <col min="5" max="5" width="25.25" style="3" customWidth="true"/>
    <col min="6" max="9" width="12.75" style="3" customWidth="true"/>
    <col min="10" max="16384" width="9" style="3"/>
  </cols>
  <sheetData>
    <row r="1" s="35" customFormat="true" ht="24" customHeight="true" spans="1:16383">
      <c r="A1" s="37" t="s">
        <v>380</v>
      </c>
      <c r="B1" s="37"/>
      <c r="C1" s="38"/>
      <c r="D1" s="38"/>
      <c r="E1" s="38"/>
      <c r="F1" s="38"/>
      <c r="G1" s="38"/>
      <c r="H1" s="38"/>
      <c r="I1" s="38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3"/>
      <c r="XEE1" s="3"/>
      <c r="XEF1" s="3"/>
      <c r="XEG1" s="3"/>
      <c r="XEH1" s="3"/>
      <c r="XEI1" s="3"/>
      <c r="XEJ1" s="3"/>
      <c r="XEK1" s="3"/>
      <c r="XEL1" s="3"/>
      <c r="XEM1" s="3"/>
      <c r="XEN1" s="3"/>
      <c r="XEO1" s="3"/>
      <c r="XEP1" s="3"/>
      <c r="XEQ1" s="3"/>
      <c r="XER1" s="3"/>
      <c r="XES1" s="3"/>
      <c r="XET1" s="3"/>
      <c r="XEU1" s="3"/>
      <c r="XEV1" s="3"/>
      <c r="XEW1" s="3"/>
      <c r="XEX1" s="3"/>
      <c r="XEY1" s="3"/>
      <c r="XEZ1" s="3"/>
      <c r="XFA1" s="3"/>
      <c r="XFB1" s="3"/>
      <c r="XFC1" s="3"/>
    </row>
    <row r="2" s="36" customFormat="true" ht="24" spans="1:9">
      <c r="A2" s="39" t="s">
        <v>381</v>
      </c>
      <c r="B2" s="39"/>
      <c r="C2" s="39"/>
      <c r="D2" s="39"/>
      <c r="E2" s="39"/>
      <c r="F2" s="39"/>
      <c r="G2" s="39"/>
      <c r="H2" s="39"/>
      <c r="I2" s="39"/>
    </row>
    <row r="3" s="36" customFormat="true" ht="27" customHeight="true" spans="1:9">
      <c r="A3" s="40" t="s">
        <v>382</v>
      </c>
      <c r="B3" s="40"/>
      <c r="C3" s="40"/>
      <c r="D3" s="40"/>
      <c r="E3" s="40"/>
      <c r="F3" s="40"/>
      <c r="G3" s="40"/>
      <c r="H3" s="54" t="s">
        <v>383</v>
      </c>
      <c r="I3" s="59"/>
    </row>
    <row r="4" s="36" customFormat="true" ht="40.5" customHeight="true" spans="1:9">
      <c r="A4" s="41" t="s">
        <v>384</v>
      </c>
      <c r="B4" s="41" t="s">
        <v>385</v>
      </c>
      <c r="C4" s="42" t="s">
        <v>386</v>
      </c>
      <c r="D4" s="41" t="s">
        <v>387</v>
      </c>
      <c r="E4" s="41" t="s">
        <v>388</v>
      </c>
      <c r="F4" s="41" t="s">
        <v>389</v>
      </c>
      <c r="G4" s="41" t="s">
        <v>390</v>
      </c>
      <c r="H4" s="41" t="s">
        <v>391</v>
      </c>
      <c r="I4" s="60" t="s">
        <v>392</v>
      </c>
    </row>
    <row r="5" s="36" customFormat="true" ht="27" customHeight="true" spans="1:9">
      <c r="A5" s="43">
        <v>1</v>
      </c>
      <c r="B5" s="43" t="s">
        <v>393</v>
      </c>
      <c r="C5" s="43">
        <v>3.68</v>
      </c>
      <c r="D5" s="44" t="s">
        <v>394</v>
      </c>
      <c r="E5" s="49" t="s">
        <v>395</v>
      </c>
      <c r="F5" s="55" t="s">
        <v>396</v>
      </c>
      <c r="G5" s="49">
        <v>100</v>
      </c>
      <c r="H5" s="49" t="s">
        <v>316</v>
      </c>
      <c r="I5" s="49">
        <v>10</v>
      </c>
    </row>
    <row r="6" s="36" customFormat="true" ht="27" customHeight="true" spans="1:9">
      <c r="A6" s="45"/>
      <c r="B6" s="45"/>
      <c r="C6" s="45"/>
      <c r="D6" s="46"/>
      <c r="E6" s="49" t="s">
        <v>397</v>
      </c>
      <c r="F6" s="55" t="s">
        <v>396</v>
      </c>
      <c r="G6" s="49">
        <v>3</v>
      </c>
      <c r="H6" s="49" t="s">
        <v>398</v>
      </c>
      <c r="I6" s="49">
        <v>20</v>
      </c>
    </row>
    <row r="7" s="36" customFormat="true" ht="27" customHeight="true" spans="1:9">
      <c r="A7" s="45"/>
      <c r="B7" s="45"/>
      <c r="C7" s="45"/>
      <c r="D7" s="46"/>
      <c r="E7" s="49" t="s">
        <v>399</v>
      </c>
      <c r="F7" s="56" t="s">
        <v>396</v>
      </c>
      <c r="G7" s="49">
        <v>100</v>
      </c>
      <c r="H7" s="49" t="s">
        <v>316</v>
      </c>
      <c r="I7" s="49">
        <v>20</v>
      </c>
    </row>
    <row r="8" s="36" customFormat="true" ht="27" customHeight="true" spans="1:9">
      <c r="A8" s="45"/>
      <c r="B8" s="45"/>
      <c r="C8" s="45"/>
      <c r="D8" s="46"/>
      <c r="E8" s="49" t="s">
        <v>400</v>
      </c>
      <c r="F8" s="56" t="s">
        <v>396</v>
      </c>
      <c r="G8" s="49">
        <v>100</v>
      </c>
      <c r="H8" s="49" t="s">
        <v>316</v>
      </c>
      <c r="I8" s="49">
        <v>20</v>
      </c>
    </row>
    <row r="9" s="36" customFormat="true" ht="27" customHeight="true" spans="1:9">
      <c r="A9" s="47"/>
      <c r="B9" s="47"/>
      <c r="C9" s="47"/>
      <c r="D9" s="48"/>
      <c r="E9" s="49" t="s">
        <v>401</v>
      </c>
      <c r="F9" s="49" t="s">
        <v>402</v>
      </c>
      <c r="G9" s="49" t="s">
        <v>403</v>
      </c>
      <c r="H9" s="49"/>
      <c r="I9" s="49">
        <v>30</v>
      </c>
    </row>
    <row r="10" s="36" customFormat="true" ht="27" customHeight="true" spans="1:9">
      <c r="A10" s="49">
        <v>2</v>
      </c>
      <c r="B10" s="49" t="s">
        <v>404</v>
      </c>
      <c r="C10" s="49">
        <v>1413</v>
      </c>
      <c r="D10" s="50" t="s">
        <v>405</v>
      </c>
      <c r="E10" s="49" t="s">
        <v>395</v>
      </c>
      <c r="F10" s="55" t="s">
        <v>396</v>
      </c>
      <c r="G10" s="49">
        <v>100</v>
      </c>
      <c r="H10" s="49" t="s">
        <v>316</v>
      </c>
      <c r="I10" s="49">
        <v>10</v>
      </c>
    </row>
    <row r="11" s="36" customFormat="true" ht="27" customHeight="true" spans="1:9">
      <c r="A11" s="49"/>
      <c r="B11" s="49"/>
      <c r="C11" s="49"/>
      <c r="D11" s="50"/>
      <c r="E11" s="49" t="s">
        <v>406</v>
      </c>
      <c r="F11" s="55" t="s">
        <v>396</v>
      </c>
      <c r="G11" s="49">
        <v>3</v>
      </c>
      <c r="H11" s="49" t="s">
        <v>407</v>
      </c>
      <c r="I11" s="49">
        <v>20</v>
      </c>
    </row>
    <row r="12" s="36" customFormat="true" ht="27" customHeight="true" spans="1:9">
      <c r="A12" s="49"/>
      <c r="B12" s="49"/>
      <c r="C12" s="49"/>
      <c r="D12" s="50"/>
      <c r="E12" s="49" t="s">
        <v>408</v>
      </c>
      <c r="F12" s="57" t="s">
        <v>321</v>
      </c>
      <c r="G12" s="49">
        <v>330</v>
      </c>
      <c r="H12" s="49" t="s">
        <v>398</v>
      </c>
      <c r="I12" s="49">
        <v>10</v>
      </c>
    </row>
    <row r="13" s="36" customFormat="true" ht="27" customHeight="true" spans="1:9">
      <c r="A13" s="49"/>
      <c r="B13" s="49"/>
      <c r="C13" s="49"/>
      <c r="D13" s="50"/>
      <c r="E13" s="49" t="s">
        <v>409</v>
      </c>
      <c r="F13" s="56" t="s">
        <v>410</v>
      </c>
      <c r="G13" s="49" t="s">
        <v>411</v>
      </c>
      <c r="H13" s="49"/>
      <c r="I13" s="49">
        <v>20</v>
      </c>
    </row>
    <row r="14" s="36" customFormat="true" ht="27" customHeight="true" spans="1:9">
      <c r="A14" s="49"/>
      <c r="B14" s="49"/>
      <c r="C14" s="49"/>
      <c r="D14" s="50"/>
      <c r="E14" s="49" t="s">
        <v>412</v>
      </c>
      <c r="F14" s="55" t="s">
        <v>396</v>
      </c>
      <c r="G14" s="49">
        <v>100</v>
      </c>
      <c r="H14" s="49" t="s">
        <v>316</v>
      </c>
      <c r="I14" s="49">
        <v>10</v>
      </c>
    </row>
    <row r="15" s="36" customFormat="true" ht="27" customHeight="true" spans="1:9">
      <c r="A15" s="49"/>
      <c r="B15" s="49"/>
      <c r="C15" s="49"/>
      <c r="D15" s="50"/>
      <c r="E15" s="49" t="s">
        <v>413</v>
      </c>
      <c r="F15" s="55" t="s">
        <v>396</v>
      </c>
      <c r="G15" s="49">
        <v>100</v>
      </c>
      <c r="H15" s="49" t="s">
        <v>316</v>
      </c>
      <c r="I15" s="49">
        <v>10</v>
      </c>
    </row>
    <row r="16" s="36" customFormat="true" ht="27" customHeight="true" spans="1:9">
      <c r="A16" s="49"/>
      <c r="B16" s="49"/>
      <c r="C16" s="49"/>
      <c r="D16" s="50"/>
      <c r="E16" s="50" t="s">
        <v>414</v>
      </c>
      <c r="F16" s="57" t="s">
        <v>321</v>
      </c>
      <c r="G16" s="49">
        <v>460</v>
      </c>
      <c r="H16" s="49" t="s">
        <v>415</v>
      </c>
      <c r="I16" s="49">
        <v>10</v>
      </c>
    </row>
    <row r="17" s="36" customFormat="true" ht="27" customHeight="true" spans="1:9">
      <c r="A17" s="49"/>
      <c r="B17" s="49"/>
      <c r="C17" s="49"/>
      <c r="D17" s="50"/>
      <c r="E17" s="50" t="s">
        <v>416</v>
      </c>
      <c r="F17" s="56" t="s">
        <v>410</v>
      </c>
      <c r="G17" s="49" t="s">
        <v>417</v>
      </c>
      <c r="H17" s="49"/>
      <c r="I17" s="49">
        <v>10</v>
      </c>
    </row>
    <row r="18" s="36" customFormat="true" ht="30" customHeight="true" spans="1:9">
      <c r="A18" s="51"/>
      <c r="B18" s="52"/>
      <c r="C18" s="52"/>
      <c r="D18" s="53"/>
      <c r="E18" s="53"/>
      <c r="F18" s="58"/>
      <c r="G18" s="52"/>
      <c r="H18" s="52"/>
      <c r="I18" s="52"/>
    </row>
  </sheetData>
  <mergeCells count="10">
    <mergeCell ref="A1:B1"/>
    <mergeCell ref="A2:I2"/>
    <mergeCell ref="A5:A9"/>
    <mergeCell ref="A10:A17"/>
    <mergeCell ref="B5:B9"/>
    <mergeCell ref="B10:B17"/>
    <mergeCell ref="C5:C9"/>
    <mergeCell ref="C10:C17"/>
    <mergeCell ref="D5:D9"/>
    <mergeCell ref="D10:D17"/>
  </mergeCells>
  <printOptions horizontalCentered="true"/>
  <pageMargins left="0.161111111111111" right="0.161111111111111" top="1" bottom="0.409027777777778" header="0.5" footer="0.5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opLeftCell="A13" workbookViewId="0">
      <selection activeCell="E22" sqref="E22"/>
    </sheetView>
  </sheetViews>
  <sheetFormatPr defaultColWidth="9" defaultRowHeight="13.5" outlineLevelCol="6"/>
  <cols>
    <col min="1" max="1" width="15.25" style="3" customWidth="true"/>
    <col min="2" max="2" width="34.75" style="3" customWidth="true"/>
    <col min="3" max="3" width="14.5" style="3" customWidth="true"/>
    <col min="4" max="4" width="14.875" style="3" customWidth="true"/>
    <col min="5" max="5" width="17.5" style="3" customWidth="true"/>
    <col min="6" max="6" width="18.25" style="3" customWidth="true"/>
    <col min="7" max="7" width="17.0583333333333" style="3" customWidth="true"/>
    <col min="8" max="16384" width="9" style="3"/>
  </cols>
  <sheetData>
    <row r="1" s="1" customFormat="true" ht="27" customHeight="true" spans="1:2">
      <c r="A1" s="4" t="s">
        <v>418</v>
      </c>
      <c r="B1" s="4"/>
    </row>
    <row r="2" s="2" customFormat="true" ht="29" customHeight="true" spans="1:7">
      <c r="A2" s="5" t="s">
        <v>419</v>
      </c>
      <c r="B2" s="5"/>
      <c r="C2" s="5"/>
      <c r="D2" s="5"/>
      <c r="E2" s="5"/>
      <c r="F2" s="5"/>
      <c r="G2" s="5"/>
    </row>
    <row r="3" s="2" customFormat="true" ht="27.75" customHeight="true" spans="1:7">
      <c r="A3" s="6" t="s">
        <v>420</v>
      </c>
      <c r="B3" s="7" t="s">
        <v>2</v>
      </c>
      <c r="C3" s="8"/>
      <c r="D3" s="8"/>
      <c r="E3" s="8"/>
      <c r="F3" s="26"/>
      <c r="G3" s="27" t="s">
        <v>3</v>
      </c>
    </row>
    <row r="4" s="2" customFormat="true" ht="27.75" customHeight="true" spans="1:7">
      <c r="A4" s="9" t="s">
        <v>421</v>
      </c>
      <c r="B4" s="10" t="s">
        <v>422</v>
      </c>
      <c r="C4" s="10"/>
      <c r="D4" s="10"/>
      <c r="E4" s="11" t="s">
        <v>423</v>
      </c>
      <c r="F4" s="10" t="s">
        <v>2</v>
      </c>
      <c r="G4" s="10"/>
    </row>
    <row r="5" s="2" customFormat="true" ht="27.75" customHeight="true" spans="1:7">
      <c r="A5" s="11" t="s">
        <v>424</v>
      </c>
      <c r="B5" s="12">
        <v>500</v>
      </c>
      <c r="C5" s="13"/>
      <c r="D5" s="13"/>
      <c r="E5" s="13"/>
      <c r="F5" s="13"/>
      <c r="G5" s="28"/>
    </row>
    <row r="6" s="2" customFormat="true" ht="27.75" customHeight="true" spans="1:7">
      <c r="A6" s="11"/>
      <c r="B6" s="14"/>
      <c r="C6" s="15"/>
      <c r="D6" s="15"/>
      <c r="E6" s="15"/>
      <c r="F6" s="15"/>
      <c r="G6" s="29"/>
    </row>
    <row r="7" s="2" customFormat="true" ht="27.75" customHeight="true" spans="1:7">
      <c r="A7" s="16" t="s">
        <v>425</v>
      </c>
      <c r="B7" s="17" t="s">
        <v>426</v>
      </c>
      <c r="C7" s="18"/>
      <c r="D7" s="18"/>
      <c r="E7" s="18"/>
      <c r="F7" s="18"/>
      <c r="G7" s="30"/>
    </row>
    <row r="8" s="2" customFormat="true" ht="26" customHeight="true" spans="1:7">
      <c r="A8" s="19"/>
      <c r="B8" s="20"/>
      <c r="C8" s="21"/>
      <c r="D8" s="21"/>
      <c r="E8" s="21"/>
      <c r="F8" s="21"/>
      <c r="G8" s="31"/>
    </row>
    <row r="9" s="2" customFormat="true" ht="27" customHeight="true" spans="1:7">
      <c r="A9" s="22" t="s">
        <v>427</v>
      </c>
      <c r="B9" s="11" t="s">
        <v>428</v>
      </c>
      <c r="C9" s="11" t="s">
        <v>429</v>
      </c>
      <c r="D9" s="11" t="s">
        <v>430</v>
      </c>
      <c r="E9" s="11" t="s">
        <v>431</v>
      </c>
      <c r="F9" s="11" t="s">
        <v>432</v>
      </c>
      <c r="G9" s="11" t="s">
        <v>433</v>
      </c>
    </row>
    <row r="10" s="2" customFormat="true" ht="24.75" customHeight="true" spans="1:7">
      <c r="A10" s="22"/>
      <c r="B10" s="10" t="s">
        <v>434</v>
      </c>
      <c r="C10" s="10" t="s">
        <v>396</v>
      </c>
      <c r="D10" s="23">
        <v>100</v>
      </c>
      <c r="E10" s="10" t="s">
        <v>316</v>
      </c>
      <c r="F10" s="10">
        <v>10</v>
      </c>
      <c r="G10" s="32"/>
    </row>
    <row r="11" s="2" customFormat="true" ht="24.75" customHeight="true" spans="1:7">
      <c r="A11" s="22"/>
      <c r="B11" s="10" t="s">
        <v>435</v>
      </c>
      <c r="C11" s="10" t="s">
        <v>321</v>
      </c>
      <c r="D11" s="23">
        <v>1</v>
      </c>
      <c r="E11" s="10" t="s">
        <v>436</v>
      </c>
      <c r="F11" s="10">
        <v>20</v>
      </c>
      <c r="G11" s="10" t="s">
        <v>437</v>
      </c>
    </row>
    <row r="12" s="2" customFormat="true" ht="24.75" customHeight="true" spans="1:7">
      <c r="A12" s="22"/>
      <c r="B12" s="10" t="s">
        <v>438</v>
      </c>
      <c r="C12" s="10" t="s">
        <v>396</v>
      </c>
      <c r="D12" s="23">
        <v>100</v>
      </c>
      <c r="E12" s="10" t="s">
        <v>316</v>
      </c>
      <c r="F12" s="10">
        <v>20</v>
      </c>
      <c r="G12" s="10" t="s">
        <v>437</v>
      </c>
    </row>
    <row r="13" s="2" customFormat="true" ht="24.75" customHeight="true" spans="1:7">
      <c r="A13" s="22"/>
      <c r="B13" s="10" t="s">
        <v>439</v>
      </c>
      <c r="C13" s="10" t="s">
        <v>396</v>
      </c>
      <c r="D13" s="23">
        <v>100</v>
      </c>
      <c r="E13" s="10" t="s">
        <v>316</v>
      </c>
      <c r="F13" s="10">
        <v>20</v>
      </c>
      <c r="G13" s="10" t="s">
        <v>437</v>
      </c>
    </row>
    <row r="14" s="2" customFormat="true" ht="24.75" customHeight="true" spans="1:7">
      <c r="A14" s="22"/>
      <c r="B14" s="10" t="s">
        <v>440</v>
      </c>
      <c r="C14" s="10" t="s">
        <v>441</v>
      </c>
      <c r="D14" s="23" t="s">
        <v>442</v>
      </c>
      <c r="E14" s="10"/>
      <c r="F14" s="10">
        <v>10</v>
      </c>
      <c r="G14" s="32"/>
    </row>
    <row r="15" s="2" customFormat="true" ht="24.75" customHeight="true" spans="1:7">
      <c r="A15" s="22"/>
      <c r="B15" s="10" t="s">
        <v>443</v>
      </c>
      <c r="C15" s="10" t="s">
        <v>441</v>
      </c>
      <c r="D15" s="23" t="s">
        <v>444</v>
      </c>
      <c r="E15" s="10"/>
      <c r="F15" s="10">
        <v>10</v>
      </c>
      <c r="G15" s="32"/>
    </row>
    <row r="16" s="2" customFormat="true" ht="30" customHeight="true" spans="1:7">
      <c r="A16" s="22"/>
      <c r="B16" s="10" t="s">
        <v>445</v>
      </c>
      <c r="C16" s="10" t="s">
        <v>441</v>
      </c>
      <c r="D16" s="23" t="s">
        <v>446</v>
      </c>
      <c r="E16" s="10"/>
      <c r="F16" s="10">
        <v>10</v>
      </c>
      <c r="G16" s="32"/>
    </row>
    <row r="17" s="2" customFormat="true"/>
    <row r="18" s="2" customFormat="true"/>
    <row r="19" s="2" customFormat="true"/>
    <row r="20" ht="36.75" customHeight="true" spans="1:7">
      <c r="A20" s="5" t="s">
        <v>419</v>
      </c>
      <c r="B20" s="5"/>
      <c r="C20" s="5"/>
      <c r="D20" s="5"/>
      <c r="E20" s="5"/>
      <c r="F20" s="5"/>
      <c r="G20" s="5"/>
    </row>
    <row r="21" ht="27.75" customHeight="true" spans="1:7">
      <c r="A21" s="6" t="s">
        <v>420</v>
      </c>
      <c r="B21" s="7" t="s">
        <v>2</v>
      </c>
      <c r="C21" s="8"/>
      <c r="D21" s="8"/>
      <c r="E21" s="8"/>
      <c r="F21" s="26"/>
      <c r="G21" s="27" t="s">
        <v>3</v>
      </c>
    </row>
    <row r="22" ht="27.75" customHeight="true" spans="1:7">
      <c r="A22" s="9" t="s">
        <v>421</v>
      </c>
      <c r="B22" s="10" t="s">
        <v>447</v>
      </c>
      <c r="C22" s="10"/>
      <c r="D22" s="10"/>
      <c r="E22" s="11" t="s">
        <v>423</v>
      </c>
      <c r="F22" s="10" t="s">
        <v>2</v>
      </c>
      <c r="G22" s="10"/>
    </row>
    <row r="23" ht="16" customHeight="true" spans="1:7">
      <c r="A23" s="11" t="s">
        <v>424</v>
      </c>
      <c r="B23" s="12">
        <v>400</v>
      </c>
      <c r="C23" s="13"/>
      <c r="D23" s="13"/>
      <c r="E23" s="13"/>
      <c r="F23" s="13"/>
      <c r="G23" s="28"/>
    </row>
    <row r="24" ht="16" customHeight="true" spans="1:7">
      <c r="A24" s="11"/>
      <c r="B24" s="14"/>
      <c r="C24" s="15"/>
      <c r="D24" s="15"/>
      <c r="E24" s="15"/>
      <c r="F24" s="15"/>
      <c r="G24" s="29"/>
    </row>
    <row r="25" ht="28" customHeight="true" spans="1:7">
      <c r="A25" s="16" t="s">
        <v>425</v>
      </c>
      <c r="B25" s="17" t="s">
        <v>448</v>
      </c>
      <c r="C25" s="18"/>
      <c r="D25" s="18"/>
      <c r="E25" s="18"/>
      <c r="F25" s="18"/>
      <c r="G25" s="30"/>
    </row>
    <row r="26" ht="28" customHeight="true" spans="1:7">
      <c r="A26" s="19"/>
      <c r="B26" s="20"/>
      <c r="C26" s="21"/>
      <c r="D26" s="21"/>
      <c r="E26" s="21"/>
      <c r="F26" s="21"/>
      <c r="G26" s="31"/>
    </row>
    <row r="27" ht="27" customHeight="true" spans="1:7">
      <c r="A27" s="22" t="s">
        <v>427</v>
      </c>
      <c r="B27" s="16" t="s">
        <v>428</v>
      </c>
      <c r="C27" s="16" t="s">
        <v>429</v>
      </c>
      <c r="D27" s="16" t="s">
        <v>430</v>
      </c>
      <c r="E27" s="16" t="s">
        <v>431</v>
      </c>
      <c r="F27" s="16" t="s">
        <v>432</v>
      </c>
      <c r="G27" s="16" t="s">
        <v>433</v>
      </c>
    </row>
    <row r="28" ht="27" customHeight="true" spans="1:7">
      <c r="A28" s="24"/>
      <c r="B28" s="25" t="s">
        <v>434</v>
      </c>
      <c r="C28" s="25" t="s">
        <v>396</v>
      </c>
      <c r="D28" s="25">
        <v>100</v>
      </c>
      <c r="E28" s="25" t="s">
        <v>316</v>
      </c>
      <c r="F28" s="25">
        <v>10</v>
      </c>
      <c r="G28" s="25"/>
    </row>
    <row r="29" ht="27" customHeight="true" spans="1:7">
      <c r="A29" s="24"/>
      <c r="B29" s="25" t="s">
        <v>449</v>
      </c>
      <c r="C29" s="25" t="s">
        <v>321</v>
      </c>
      <c r="D29" s="25">
        <v>1</v>
      </c>
      <c r="E29" s="25" t="s">
        <v>436</v>
      </c>
      <c r="F29" s="25">
        <v>20</v>
      </c>
      <c r="G29" s="25" t="s">
        <v>437</v>
      </c>
    </row>
    <row r="30" ht="27" customHeight="true" spans="1:7">
      <c r="A30" s="24"/>
      <c r="B30" s="25" t="s">
        <v>450</v>
      </c>
      <c r="C30" s="25" t="s">
        <v>396</v>
      </c>
      <c r="D30" s="25">
        <v>100</v>
      </c>
      <c r="E30" s="25" t="s">
        <v>316</v>
      </c>
      <c r="F30" s="25">
        <v>20</v>
      </c>
      <c r="G30" s="25" t="s">
        <v>437</v>
      </c>
    </row>
    <row r="31" ht="27" customHeight="true" spans="1:7">
      <c r="A31" s="24"/>
      <c r="B31" s="25" t="s">
        <v>451</v>
      </c>
      <c r="C31" s="25" t="s">
        <v>396</v>
      </c>
      <c r="D31" s="25">
        <v>100</v>
      </c>
      <c r="E31" s="25" t="s">
        <v>316</v>
      </c>
      <c r="F31" s="25">
        <v>20</v>
      </c>
      <c r="G31" s="25" t="s">
        <v>437</v>
      </c>
    </row>
    <row r="32" ht="27" customHeight="true" spans="1:7">
      <c r="A32" s="24"/>
      <c r="B32" s="25" t="s">
        <v>440</v>
      </c>
      <c r="C32" s="25" t="s">
        <v>441</v>
      </c>
      <c r="D32" s="25" t="s">
        <v>442</v>
      </c>
      <c r="E32" s="25"/>
      <c r="F32" s="25">
        <v>10</v>
      </c>
      <c r="G32" s="25"/>
    </row>
    <row r="33" ht="27" customHeight="true" spans="1:7">
      <c r="A33" s="24"/>
      <c r="B33" s="25" t="s">
        <v>443</v>
      </c>
      <c r="C33" s="25" t="s">
        <v>441</v>
      </c>
      <c r="D33" s="25" t="s">
        <v>444</v>
      </c>
      <c r="E33" s="33"/>
      <c r="F33" s="25">
        <v>10</v>
      </c>
      <c r="G33" s="33"/>
    </row>
    <row r="34" ht="32" customHeight="true" spans="1:7">
      <c r="A34" s="24"/>
      <c r="B34" s="25" t="s">
        <v>445</v>
      </c>
      <c r="C34" s="25" t="s">
        <v>441</v>
      </c>
      <c r="D34" s="25" t="s">
        <v>446</v>
      </c>
      <c r="E34" s="25"/>
      <c r="F34" s="25">
        <v>10</v>
      </c>
      <c r="G34" s="34"/>
    </row>
  </sheetData>
  <mergeCells count="17">
    <mergeCell ref="A1:B1"/>
    <mergeCell ref="A2:G2"/>
    <mergeCell ref="B4:D4"/>
    <mergeCell ref="F4:G4"/>
    <mergeCell ref="A20:G20"/>
    <mergeCell ref="B22:D22"/>
    <mergeCell ref="F22:G22"/>
    <mergeCell ref="A5:A6"/>
    <mergeCell ref="A7:A8"/>
    <mergeCell ref="A9:A16"/>
    <mergeCell ref="A23:A24"/>
    <mergeCell ref="A25:A26"/>
    <mergeCell ref="A27:A34"/>
    <mergeCell ref="B5:G6"/>
    <mergeCell ref="B7:G8"/>
    <mergeCell ref="B23:G24"/>
    <mergeCell ref="B25:G26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3"/>
  <sheetViews>
    <sheetView topLeftCell="A27" workbookViewId="0">
      <selection activeCell="B8" sqref="B8:C8"/>
    </sheetView>
  </sheetViews>
  <sheetFormatPr defaultColWidth="10" defaultRowHeight="13.5" outlineLevelCol="5"/>
  <cols>
    <col min="1" max="1" width="0.133333333333333" customWidth="true"/>
    <col min="2" max="2" width="12.125" customWidth="true"/>
    <col min="3" max="3" width="40.7166666666667" customWidth="true"/>
    <col min="4" max="6" width="16.125" customWidth="true"/>
  </cols>
  <sheetData>
    <row r="1" ht="16.35" customHeight="true" spans="1:6">
      <c r="A1" s="82"/>
      <c r="B1" s="83" t="s">
        <v>31</v>
      </c>
      <c r="C1" s="82"/>
      <c r="D1" s="82"/>
      <c r="E1" s="82"/>
      <c r="F1" s="82"/>
    </row>
    <row r="2" ht="15" customHeight="true" spans="2:6">
      <c r="B2" s="136" t="s">
        <v>32</v>
      </c>
      <c r="C2" s="136"/>
      <c r="D2" s="136"/>
      <c r="E2" s="136"/>
      <c r="F2" s="136"/>
    </row>
    <row r="3" ht="15" customHeight="true" spans="2:6">
      <c r="B3" s="136"/>
      <c r="C3" s="136"/>
      <c r="D3" s="136"/>
      <c r="E3" s="136"/>
      <c r="F3" s="136"/>
    </row>
    <row r="4" ht="16.35" customHeight="true" spans="2:6">
      <c r="B4" s="82"/>
      <c r="C4" s="82"/>
      <c r="D4" s="82"/>
      <c r="E4" s="82"/>
      <c r="F4" s="82"/>
    </row>
    <row r="5" ht="20.7" customHeight="true" spans="2:6">
      <c r="B5" s="96" t="s">
        <v>2</v>
      </c>
      <c r="C5" s="82"/>
      <c r="D5" s="82"/>
      <c r="E5" s="82"/>
      <c r="F5" s="103" t="s">
        <v>3</v>
      </c>
    </row>
    <row r="6" ht="34.5" customHeight="true" spans="2:6">
      <c r="B6" s="137" t="s">
        <v>33</v>
      </c>
      <c r="C6" s="137"/>
      <c r="D6" s="137" t="s">
        <v>34</v>
      </c>
      <c r="E6" s="137"/>
      <c r="F6" s="137"/>
    </row>
    <row r="7" ht="29.3" customHeight="true" spans="2:6">
      <c r="B7" s="137" t="s">
        <v>35</v>
      </c>
      <c r="C7" s="137" t="s">
        <v>36</v>
      </c>
      <c r="D7" s="137" t="s">
        <v>37</v>
      </c>
      <c r="E7" s="137" t="s">
        <v>38</v>
      </c>
      <c r="F7" s="137" t="s">
        <v>39</v>
      </c>
    </row>
    <row r="8" ht="18.95" customHeight="true" spans="2:6">
      <c r="B8" s="98" t="s">
        <v>8</v>
      </c>
      <c r="C8" s="98"/>
      <c r="D8" s="140">
        <v>5441.06</v>
      </c>
      <c r="E8" s="140">
        <f>3345.04-220.66</f>
        <v>3124.38</v>
      </c>
      <c r="F8" s="140">
        <v>2316.68</v>
      </c>
    </row>
    <row r="9" ht="18.95" customHeight="true" spans="2:6">
      <c r="B9" s="132" t="s">
        <v>40</v>
      </c>
      <c r="C9" s="133" t="s">
        <v>15</v>
      </c>
      <c r="D9" s="140">
        <v>1835.63</v>
      </c>
      <c r="E9" s="140">
        <f>1987.66-155.71</f>
        <v>1831.95</v>
      </c>
      <c r="F9" s="140">
        <v>3.68</v>
      </c>
    </row>
    <row r="10" ht="18.95" customHeight="true" spans="2:6">
      <c r="B10" s="134" t="s">
        <v>41</v>
      </c>
      <c r="C10" s="135" t="s">
        <v>42</v>
      </c>
      <c r="D10" s="140">
        <v>1991.34</v>
      </c>
      <c r="E10" s="140">
        <v>1987.66</v>
      </c>
      <c r="F10" s="140">
        <v>3.68</v>
      </c>
    </row>
    <row r="11" ht="18.95" customHeight="true" spans="2:6">
      <c r="B11" s="134" t="s">
        <v>43</v>
      </c>
      <c r="C11" s="135" t="s">
        <v>44</v>
      </c>
      <c r="D11" s="140">
        <v>1089.14</v>
      </c>
      <c r="E11" s="140">
        <v>1085.46</v>
      </c>
      <c r="F11" s="140">
        <v>3.68</v>
      </c>
    </row>
    <row r="12" ht="18.95" customHeight="true" spans="2:6">
      <c r="B12" s="134" t="s">
        <v>45</v>
      </c>
      <c r="C12" s="135" t="s">
        <v>46</v>
      </c>
      <c r="D12" s="140"/>
      <c r="E12" s="140"/>
      <c r="F12" s="140"/>
    </row>
    <row r="13" ht="18.95" customHeight="true" spans="2:6">
      <c r="B13" s="134" t="s">
        <v>47</v>
      </c>
      <c r="C13" s="135" t="s">
        <v>48</v>
      </c>
      <c r="D13" s="140">
        <f>902.2-155.71</f>
        <v>746.49</v>
      </c>
      <c r="E13" s="140">
        <f>902.2-155.71</f>
        <v>746.49</v>
      </c>
      <c r="F13" s="140"/>
    </row>
    <row r="14" ht="18.95" customHeight="true" spans="2:6">
      <c r="B14" s="132" t="s">
        <v>49</v>
      </c>
      <c r="C14" s="133" t="s">
        <v>17</v>
      </c>
      <c r="D14" s="140">
        <f>883.26-43.37</f>
        <v>839.89</v>
      </c>
      <c r="E14" s="140">
        <f>883.26-43.37</f>
        <v>839.89</v>
      </c>
      <c r="F14" s="140"/>
    </row>
    <row r="15" ht="18.95" customHeight="true" spans="2:6">
      <c r="B15" s="134" t="s">
        <v>50</v>
      </c>
      <c r="C15" s="135" t="s">
        <v>51</v>
      </c>
      <c r="D15" s="140">
        <f>883.26-43.37</f>
        <v>839.89</v>
      </c>
      <c r="E15" s="140">
        <f>883.26-43.37</f>
        <v>839.89</v>
      </c>
      <c r="F15" s="140"/>
    </row>
    <row r="16" ht="18.95" customHeight="true" spans="2:6">
      <c r="B16" s="134" t="s">
        <v>52</v>
      </c>
      <c r="C16" s="135" t="s">
        <v>53</v>
      </c>
      <c r="D16" s="140">
        <v>19.08</v>
      </c>
      <c r="E16" s="140">
        <v>19.08</v>
      </c>
      <c r="F16" s="140"/>
    </row>
    <row r="17" ht="18.95" customHeight="true" spans="2:6">
      <c r="B17" s="134" t="s">
        <v>54</v>
      </c>
      <c r="C17" s="135" t="s">
        <v>55</v>
      </c>
      <c r="D17" s="140">
        <v>12.2</v>
      </c>
      <c r="E17" s="140">
        <v>12.2</v>
      </c>
      <c r="F17" s="140"/>
    </row>
    <row r="18" ht="18.95" customHeight="true" spans="2:6">
      <c r="B18" s="134" t="s">
        <v>56</v>
      </c>
      <c r="C18" s="135" t="s">
        <v>57</v>
      </c>
      <c r="D18" s="140">
        <f>247.68-20.05</f>
        <v>227.63</v>
      </c>
      <c r="E18" s="140">
        <f>247.68-20.05</f>
        <v>227.63</v>
      </c>
      <c r="F18" s="140"/>
    </row>
    <row r="19" ht="18.95" customHeight="true" spans="2:6">
      <c r="B19" s="134" t="s">
        <v>58</v>
      </c>
      <c r="C19" s="135" t="s">
        <v>59</v>
      </c>
      <c r="D19" s="140">
        <f>123.84-10.02</f>
        <v>113.82</v>
      </c>
      <c r="E19" s="140">
        <f>123.84-10.02</f>
        <v>113.82</v>
      </c>
      <c r="F19" s="140"/>
    </row>
    <row r="20" ht="18.95" customHeight="true" spans="2:6">
      <c r="B20" s="134" t="s">
        <v>60</v>
      </c>
      <c r="C20" s="135" t="s">
        <v>61</v>
      </c>
      <c r="D20" s="140">
        <f>480.46-13.3</f>
        <v>467.16</v>
      </c>
      <c r="E20" s="140">
        <f>480.46-13.3</f>
        <v>467.16</v>
      </c>
      <c r="F20" s="140"/>
    </row>
    <row r="21" ht="18.95" customHeight="true" spans="2:6">
      <c r="B21" s="134" t="s">
        <v>62</v>
      </c>
      <c r="C21" s="135" t="s">
        <v>63</v>
      </c>
      <c r="D21" s="140"/>
      <c r="E21" s="140"/>
      <c r="F21" s="140"/>
    </row>
    <row r="22" ht="18.95" customHeight="true" spans="2:6">
      <c r="B22" s="134" t="s">
        <v>64</v>
      </c>
      <c r="C22" s="135" t="s">
        <v>65</v>
      </c>
      <c r="D22" s="140"/>
      <c r="E22" s="140"/>
      <c r="F22" s="140"/>
    </row>
    <row r="23" ht="18.95" customHeight="true" spans="2:6">
      <c r="B23" s="132" t="s">
        <v>66</v>
      </c>
      <c r="C23" s="133" t="s">
        <v>19</v>
      </c>
      <c r="D23" s="140">
        <f>184.87-11.31</f>
        <v>173.56</v>
      </c>
      <c r="E23" s="140">
        <f>184.87-11.31</f>
        <v>173.56</v>
      </c>
      <c r="F23" s="140"/>
    </row>
    <row r="24" ht="18.95" customHeight="true" spans="2:6">
      <c r="B24" s="134" t="s">
        <v>67</v>
      </c>
      <c r="C24" s="135" t="s">
        <v>68</v>
      </c>
      <c r="D24" s="140">
        <f>184.87-11.31</f>
        <v>173.56</v>
      </c>
      <c r="E24" s="140">
        <f>184.87-11.31</f>
        <v>173.56</v>
      </c>
      <c r="F24" s="140"/>
    </row>
    <row r="25" ht="18.95" customHeight="true" spans="2:6">
      <c r="B25" s="134" t="s">
        <v>69</v>
      </c>
      <c r="C25" s="135" t="s">
        <v>70</v>
      </c>
      <c r="D25" s="140">
        <v>71.42</v>
      </c>
      <c r="E25" s="140">
        <v>71.42</v>
      </c>
      <c r="F25" s="140"/>
    </row>
    <row r="26" ht="18.95" customHeight="true" spans="2:6">
      <c r="B26" s="134" t="s">
        <v>71</v>
      </c>
      <c r="C26" s="135" t="s">
        <v>72</v>
      </c>
      <c r="D26" s="140">
        <f>56.49-8.55</f>
        <v>47.94</v>
      </c>
      <c r="E26" s="140">
        <f>56.49-8.55</f>
        <v>47.94</v>
      </c>
      <c r="F26" s="140"/>
    </row>
    <row r="27" ht="18.95" customHeight="true" spans="2:6">
      <c r="B27" s="134" t="s">
        <v>73</v>
      </c>
      <c r="C27" s="135" t="s">
        <v>74</v>
      </c>
      <c r="D27" s="140">
        <f>56.96-2.76</f>
        <v>54.2</v>
      </c>
      <c r="E27" s="140">
        <f>56.96-2.76</f>
        <v>54.2</v>
      </c>
      <c r="F27" s="140"/>
    </row>
    <row r="28" ht="18.95" customHeight="true" spans="2:6">
      <c r="B28" s="132" t="s">
        <v>75</v>
      </c>
      <c r="C28" s="133" t="s">
        <v>20</v>
      </c>
      <c r="D28" s="140">
        <v>1413</v>
      </c>
      <c r="E28" s="140"/>
      <c r="F28" s="140">
        <v>1413</v>
      </c>
    </row>
    <row r="29" ht="18.95" customHeight="true" spans="2:6">
      <c r="B29" s="134" t="s">
        <v>76</v>
      </c>
      <c r="C29" s="135" t="s">
        <v>77</v>
      </c>
      <c r="D29" s="140">
        <v>1413</v>
      </c>
      <c r="E29" s="140"/>
      <c r="F29" s="140">
        <v>1413</v>
      </c>
    </row>
    <row r="30" ht="18.95" customHeight="true" spans="2:6">
      <c r="B30" s="134" t="s">
        <v>78</v>
      </c>
      <c r="C30" s="135" t="s">
        <v>79</v>
      </c>
      <c r="D30" s="140">
        <v>1413</v>
      </c>
      <c r="E30" s="140"/>
      <c r="F30" s="140">
        <v>1413</v>
      </c>
    </row>
    <row r="31" ht="18.95" customHeight="true" spans="2:6">
      <c r="B31" s="132" t="s">
        <v>80</v>
      </c>
      <c r="C31" s="133" t="s">
        <v>21</v>
      </c>
      <c r="D31" s="140">
        <v>900</v>
      </c>
      <c r="E31" s="140"/>
      <c r="F31" s="140">
        <v>900</v>
      </c>
    </row>
    <row r="32" ht="18.95" customHeight="true" spans="2:6">
      <c r="B32" s="134" t="s">
        <v>81</v>
      </c>
      <c r="C32" s="135" t="s">
        <v>82</v>
      </c>
      <c r="D32" s="140">
        <v>900</v>
      </c>
      <c r="E32" s="140"/>
      <c r="F32" s="140">
        <v>900</v>
      </c>
    </row>
    <row r="33" ht="18.95" customHeight="true" spans="2:6">
      <c r="B33" s="134" t="s">
        <v>83</v>
      </c>
      <c r="C33" s="135" t="s">
        <v>84</v>
      </c>
      <c r="D33" s="140">
        <v>900</v>
      </c>
      <c r="E33" s="140"/>
      <c r="F33" s="140">
        <v>900</v>
      </c>
    </row>
    <row r="34" ht="18.95" customHeight="true" spans="2:6">
      <c r="B34" s="132" t="s">
        <v>85</v>
      </c>
      <c r="C34" s="133" t="s">
        <v>22</v>
      </c>
      <c r="D34" s="140">
        <f>164.11-10.26</f>
        <v>153.85</v>
      </c>
      <c r="E34" s="140">
        <f t="shared" ref="E34:E36" si="0">164.11-10.26</f>
        <v>153.85</v>
      </c>
      <c r="F34" s="140"/>
    </row>
    <row r="35" ht="18.95" customHeight="true" spans="2:6">
      <c r="B35" s="134" t="s">
        <v>86</v>
      </c>
      <c r="C35" s="135" t="s">
        <v>87</v>
      </c>
      <c r="D35" s="140">
        <f>164.11-10.26</f>
        <v>153.85</v>
      </c>
      <c r="E35" s="140">
        <f t="shared" si="0"/>
        <v>153.85</v>
      </c>
      <c r="F35" s="140"/>
    </row>
    <row r="36" ht="18.95" customHeight="true" spans="2:6">
      <c r="B36" s="134" t="s">
        <v>88</v>
      </c>
      <c r="C36" s="135" t="s">
        <v>89</v>
      </c>
      <c r="D36" s="140">
        <f>164.11-10.26</f>
        <v>153.85</v>
      </c>
      <c r="E36" s="140">
        <f t="shared" si="0"/>
        <v>153.85</v>
      </c>
      <c r="F36" s="140"/>
    </row>
    <row r="37" ht="18.95" customHeight="true" spans="2:6">
      <c r="B37" s="132" t="s">
        <v>90</v>
      </c>
      <c r="C37" s="133" t="s">
        <v>23</v>
      </c>
      <c r="D37" s="140">
        <v>125.14</v>
      </c>
      <c r="E37" s="140">
        <v>125.14</v>
      </c>
      <c r="F37" s="140"/>
    </row>
    <row r="38" ht="18.95" customHeight="true" spans="2:6">
      <c r="B38" s="134" t="s">
        <v>91</v>
      </c>
      <c r="C38" s="135" t="s">
        <v>92</v>
      </c>
      <c r="D38" s="140">
        <v>125.14</v>
      </c>
      <c r="E38" s="140">
        <v>125.14</v>
      </c>
      <c r="F38" s="140"/>
    </row>
    <row r="39" ht="18.95" customHeight="true" spans="2:6">
      <c r="B39" s="134" t="s">
        <v>93</v>
      </c>
      <c r="C39" s="135" t="s">
        <v>48</v>
      </c>
      <c r="D39" s="140">
        <v>125.14</v>
      </c>
      <c r="E39" s="140">
        <v>125.14</v>
      </c>
      <c r="F39" s="140"/>
    </row>
    <row r="40" ht="18.95" customHeight="true" spans="2:6">
      <c r="B40" s="134" t="s">
        <v>94</v>
      </c>
      <c r="C40" s="135" t="s">
        <v>95</v>
      </c>
      <c r="D40" s="140"/>
      <c r="E40" s="140"/>
      <c r="F40" s="140"/>
    </row>
    <row r="41" ht="18.95" customHeight="true" spans="2:6">
      <c r="B41" s="134" t="s">
        <v>96</v>
      </c>
      <c r="C41" s="135" t="s">
        <v>97</v>
      </c>
      <c r="D41" s="140"/>
      <c r="E41" s="140"/>
      <c r="F41" s="140"/>
    </row>
    <row r="42" ht="18.95" customHeight="true" spans="2:6">
      <c r="B42" s="134" t="s">
        <v>98</v>
      </c>
      <c r="C42" s="135" t="s">
        <v>99</v>
      </c>
      <c r="D42" s="140"/>
      <c r="E42" s="140"/>
      <c r="F42" s="140"/>
    </row>
    <row r="43" ht="23.25" customHeight="true" spans="2:6">
      <c r="B43" s="102" t="s">
        <v>100</v>
      </c>
      <c r="C43" s="102"/>
      <c r="D43" s="102"/>
      <c r="E43" s="102"/>
      <c r="F43" s="102"/>
    </row>
  </sheetData>
  <mergeCells count="5">
    <mergeCell ref="B6:C6"/>
    <mergeCell ref="D6:F6"/>
    <mergeCell ref="B8:C8"/>
    <mergeCell ref="B43:F43"/>
    <mergeCell ref="B2:F3"/>
  </mergeCells>
  <printOptions horizontalCentered="true"/>
  <pageMargins left="0.0784722222222222" right="0.0784722222222222" top="0.393055555555556" bottom="0.0784722222222222" header="0" footer="0"/>
  <pageSetup paperSize="9" scale="66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topLeftCell="A13" workbookViewId="0">
      <selection activeCell="D12" sqref="D12"/>
    </sheetView>
  </sheetViews>
  <sheetFormatPr defaultColWidth="10" defaultRowHeight="13.5" outlineLevelCol="5"/>
  <cols>
    <col min="1" max="1" width="0.266666666666667" customWidth="true"/>
    <col min="2" max="2" width="13.625" customWidth="true"/>
    <col min="3" max="3" width="37.5" customWidth="true"/>
    <col min="4" max="6" width="21.125" customWidth="true"/>
  </cols>
  <sheetData>
    <row r="1" ht="18.1" customHeight="true" spans="1:6">
      <c r="A1" s="82"/>
      <c r="B1" s="139" t="s">
        <v>101</v>
      </c>
      <c r="C1" s="126"/>
      <c r="D1" s="126"/>
      <c r="E1" s="126"/>
      <c r="F1" s="126"/>
    </row>
    <row r="2" ht="12" customHeight="true" spans="2:6">
      <c r="B2" s="129" t="s">
        <v>102</v>
      </c>
      <c r="C2" s="129"/>
      <c r="D2" s="129"/>
      <c r="E2" s="129"/>
      <c r="F2" s="129"/>
    </row>
    <row r="3" ht="12" customHeight="true" spans="2:6">
      <c r="B3" s="129"/>
      <c r="C3" s="129"/>
      <c r="D3" s="129"/>
      <c r="E3" s="129"/>
      <c r="F3" s="129"/>
    </row>
    <row r="4" ht="16.35" customHeight="true" spans="2:6">
      <c r="B4" s="126"/>
      <c r="C4" s="126"/>
      <c r="D4" s="126"/>
      <c r="E4" s="126"/>
      <c r="F4" s="126"/>
    </row>
    <row r="5" ht="19.8" customHeight="true" spans="2:6">
      <c r="B5" s="96" t="s">
        <v>2</v>
      </c>
      <c r="C5" s="126"/>
      <c r="D5" s="126"/>
      <c r="E5" s="126"/>
      <c r="F5" s="103" t="s">
        <v>3</v>
      </c>
    </row>
    <row r="6" ht="28" customHeight="true" spans="2:6">
      <c r="B6" s="130" t="s">
        <v>103</v>
      </c>
      <c r="C6" s="130"/>
      <c r="D6" s="130" t="s">
        <v>104</v>
      </c>
      <c r="E6" s="130"/>
      <c r="F6" s="130"/>
    </row>
    <row r="7" ht="27.6" customHeight="true" spans="2:6">
      <c r="B7" s="130" t="s">
        <v>105</v>
      </c>
      <c r="C7" s="130" t="s">
        <v>36</v>
      </c>
      <c r="D7" s="130" t="s">
        <v>37</v>
      </c>
      <c r="E7" s="130" t="s">
        <v>106</v>
      </c>
      <c r="F7" s="130" t="s">
        <v>107</v>
      </c>
    </row>
    <row r="8" ht="19.8" customHeight="true" spans="2:6">
      <c r="B8" s="131" t="s">
        <v>8</v>
      </c>
      <c r="C8" s="131"/>
      <c r="D8" s="99">
        <f>3345.04-220.66</f>
        <v>3124.38</v>
      </c>
      <c r="E8" s="99">
        <f>2943.53-201.51</f>
        <v>2742.02</v>
      </c>
      <c r="F8" s="99">
        <f>401.51-19.15</f>
        <v>382.36</v>
      </c>
    </row>
    <row r="9" ht="19.8" customHeight="true" spans="2:6">
      <c r="B9" s="132" t="s">
        <v>108</v>
      </c>
      <c r="C9" s="133" t="s">
        <v>109</v>
      </c>
      <c r="D9" s="101">
        <f>2396.27-187.21</f>
        <v>2209.06</v>
      </c>
      <c r="E9" s="101">
        <f>2396.27-187.21</f>
        <v>2209.06</v>
      </c>
      <c r="F9" s="101"/>
    </row>
    <row r="10" ht="18.95" customHeight="true" spans="2:6">
      <c r="B10" s="134" t="s">
        <v>110</v>
      </c>
      <c r="C10" s="135" t="s">
        <v>111</v>
      </c>
      <c r="D10" s="101">
        <f>562.84-47.07</f>
        <v>515.77</v>
      </c>
      <c r="E10" s="101">
        <f>562.84-47.07</f>
        <v>515.77</v>
      </c>
      <c r="F10" s="101"/>
    </row>
    <row r="11" ht="18.95" customHeight="true" spans="2:6">
      <c r="B11" s="134" t="s">
        <v>112</v>
      </c>
      <c r="C11" s="135" t="s">
        <v>113</v>
      </c>
      <c r="D11" s="101">
        <f>201.31-1.7</f>
        <v>199.61</v>
      </c>
      <c r="E11" s="101">
        <f>201.31-1.7</f>
        <v>199.61</v>
      </c>
      <c r="F11" s="101"/>
    </row>
    <row r="12" ht="18.95" customHeight="true" spans="2:6">
      <c r="B12" s="134" t="s">
        <v>114</v>
      </c>
      <c r="C12" s="135" t="s">
        <v>115</v>
      </c>
      <c r="D12" s="101">
        <v>356.22</v>
      </c>
      <c r="E12" s="101">
        <v>356.22</v>
      </c>
      <c r="F12" s="101"/>
    </row>
    <row r="13" ht="18.95" customHeight="true" spans="2:6">
      <c r="B13" s="134" t="s">
        <v>116</v>
      </c>
      <c r="C13" s="135" t="s">
        <v>117</v>
      </c>
      <c r="D13" s="101">
        <f>571.22-86.22</f>
        <v>485</v>
      </c>
      <c r="E13" s="101">
        <f>571.22-86.22</f>
        <v>485</v>
      </c>
      <c r="F13" s="101"/>
    </row>
    <row r="14" ht="18.95" customHeight="true" spans="2:6">
      <c r="B14" s="134" t="s">
        <v>118</v>
      </c>
      <c r="C14" s="135" t="s">
        <v>119</v>
      </c>
      <c r="D14" s="101">
        <f>247.68-20.05</f>
        <v>227.63</v>
      </c>
      <c r="E14" s="101">
        <f>247.68-20.05</f>
        <v>227.63</v>
      </c>
      <c r="F14" s="101"/>
    </row>
    <row r="15" ht="18.95" customHeight="true" spans="2:6">
      <c r="B15" s="134" t="s">
        <v>120</v>
      </c>
      <c r="C15" s="135" t="s">
        <v>121</v>
      </c>
      <c r="D15" s="101">
        <f>123.84-10.02</f>
        <v>113.82</v>
      </c>
      <c r="E15" s="101">
        <f>123.84-10.02</f>
        <v>113.82</v>
      </c>
      <c r="F15" s="101"/>
    </row>
    <row r="16" ht="18.95" customHeight="true" spans="2:6">
      <c r="B16" s="134" t="s">
        <v>122</v>
      </c>
      <c r="C16" s="135" t="s">
        <v>123</v>
      </c>
      <c r="D16" s="101">
        <f>127.91-8.55</f>
        <v>119.36</v>
      </c>
      <c r="E16" s="101">
        <f>127.91-8.55</f>
        <v>119.36</v>
      </c>
      <c r="F16" s="101"/>
    </row>
    <row r="17" ht="18.95" customHeight="true" spans="2:6">
      <c r="B17" s="134" t="s">
        <v>124</v>
      </c>
      <c r="C17" s="135" t="s">
        <v>125</v>
      </c>
      <c r="D17" s="101">
        <f>3.84-0.25</f>
        <v>3.59</v>
      </c>
      <c r="E17" s="101">
        <f>3.84-0.25</f>
        <v>3.59</v>
      </c>
      <c r="F17" s="101"/>
    </row>
    <row r="18" ht="18.95" customHeight="true" spans="2:6">
      <c r="B18" s="134" t="s">
        <v>126</v>
      </c>
      <c r="C18" s="135" t="s">
        <v>127</v>
      </c>
      <c r="D18" s="101">
        <v>153.85</v>
      </c>
      <c r="E18" s="101">
        <f>164.11-10.26</f>
        <v>153.85</v>
      </c>
      <c r="F18" s="101"/>
    </row>
    <row r="19" ht="18.95" customHeight="true" spans="2:6">
      <c r="B19" s="134" t="s">
        <v>128</v>
      </c>
      <c r="C19" s="135" t="s">
        <v>129</v>
      </c>
      <c r="D19" s="101">
        <v>19.2</v>
      </c>
      <c r="E19" s="101">
        <f>20.96-1.76</f>
        <v>19.2</v>
      </c>
      <c r="F19" s="101"/>
    </row>
    <row r="20" ht="18.95" customHeight="true" spans="2:6">
      <c r="B20" s="134" t="s">
        <v>130</v>
      </c>
      <c r="C20" s="135" t="s">
        <v>131</v>
      </c>
      <c r="D20" s="101">
        <f>16.32-1.31</f>
        <v>15.01</v>
      </c>
      <c r="E20" s="101">
        <f>16.32-1.31</f>
        <v>15.01</v>
      </c>
      <c r="F20" s="101"/>
    </row>
    <row r="21" ht="19.8" customHeight="true" spans="2:6">
      <c r="B21" s="132" t="s">
        <v>132</v>
      </c>
      <c r="C21" s="133" t="s">
        <v>133</v>
      </c>
      <c r="D21" s="101">
        <f>401.51-19.15</f>
        <v>382.36</v>
      </c>
      <c r="E21" s="101"/>
      <c r="F21" s="101">
        <f>401.51-19.15</f>
        <v>382.36</v>
      </c>
    </row>
    <row r="22" ht="18.95" customHeight="true" spans="2:6">
      <c r="B22" s="134" t="s">
        <v>134</v>
      </c>
      <c r="C22" s="135" t="s">
        <v>135</v>
      </c>
      <c r="D22" s="101">
        <f>108.07-2.9</f>
        <v>105.17</v>
      </c>
      <c r="E22" s="101"/>
      <c r="F22" s="101">
        <f>108.07-2.9</f>
        <v>105.17</v>
      </c>
    </row>
    <row r="23" ht="18.95" customHeight="true" spans="2:6">
      <c r="B23" s="134" t="s">
        <v>136</v>
      </c>
      <c r="C23" s="135" t="s">
        <v>137</v>
      </c>
      <c r="D23" s="101">
        <v>2</v>
      </c>
      <c r="E23" s="101"/>
      <c r="F23" s="101">
        <v>2</v>
      </c>
    </row>
    <row r="24" ht="18.95" customHeight="true" spans="2:6">
      <c r="B24" s="134" t="s">
        <v>138</v>
      </c>
      <c r="C24" s="135" t="s">
        <v>139</v>
      </c>
      <c r="D24" s="101">
        <f>2.6-0.1</f>
        <v>2.5</v>
      </c>
      <c r="E24" s="101"/>
      <c r="F24" s="101">
        <f>2.6-0.1</f>
        <v>2.5</v>
      </c>
    </row>
    <row r="25" ht="18.95" customHeight="true" spans="2:6">
      <c r="B25" s="134" t="s">
        <v>140</v>
      </c>
      <c r="C25" s="135" t="s">
        <v>141</v>
      </c>
      <c r="D25" s="101">
        <f>19-3</f>
        <v>16</v>
      </c>
      <c r="E25" s="101"/>
      <c r="F25" s="101">
        <f>19-3</f>
        <v>16</v>
      </c>
    </row>
    <row r="26" ht="18.95" customHeight="true" spans="2:6">
      <c r="B26" s="134" t="s">
        <v>142</v>
      </c>
      <c r="C26" s="135" t="s">
        <v>143</v>
      </c>
      <c r="D26" s="101">
        <v>23.47</v>
      </c>
      <c r="E26" s="101"/>
      <c r="F26" s="101">
        <v>23.47</v>
      </c>
    </row>
    <row r="27" ht="18.95" customHeight="true" spans="2:6">
      <c r="B27" s="134" t="s">
        <v>144</v>
      </c>
      <c r="C27" s="135" t="s">
        <v>145</v>
      </c>
      <c r="D27" s="101">
        <f>11-1</f>
        <v>10</v>
      </c>
      <c r="E27" s="101"/>
      <c r="F27" s="101">
        <f>11-1</f>
        <v>10</v>
      </c>
    </row>
    <row r="28" ht="18.95" customHeight="true" spans="2:6">
      <c r="B28" s="134" t="s">
        <v>146</v>
      </c>
      <c r="C28" s="135" t="s">
        <v>147</v>
      </c>
      <c r="D28" s="101">
        <v>0.5</v>
      </c>
      <c r="E28" s="101"/>
      <c r="F28" s="101">
        <v>0.5</v>
      </c>
    </row>
    <row r="29" ht="18.95" customHeight="true" spans="2:6">
      <c r="B29" s="134" t="s">
        <v>148</v>
      </c>
      <c r="C29" s="135" t="s">
        <v>149</v>
      </c>
      <c r="D29" s="101">
        <v>0.5</v>
      </c>
      <c r="E29" s="101"/>
      <c r="F29" s="101">
        <v>0.5</v>
      </c>
    </row>
    <row r="30" ht="18.95" customHeight="true" spans="2:6">
      <c r="B30" s="134" t="s">
        <v>150</v>
      </c>
      <c r="C30" s="135" t="s">
        <v>151</v>
      </c>
      <c r="D30" s="101">
        <f>13.44-1.7</f>
        <v>11.74</v>
      </c>
      <c r="E30" s="101"/>
      <c r="F30" s="101">
        <f>13.44-1.7</f>
        <v>11.74</v>
      </c>
    </row>
    <row r="31" ht="18.95" customHeight="true" spans="2:6">
      <c r="B31" s="134" t="s">
        <v>152</v>
      </c>
      <c r="C31" s="135" t="s">
        <v>153</v>
      </c>
      <c r="D31" s="101">
        <v>12.85</v>
      </c>
      <c r="E31" s="101"/>
      <c r="F31" s="101">
        <v>12.85</v>
      </c>
    </row>
    <row r="32" ht="18.95" customHeight="true" spans="2:6">
      <c r="B32" s="134" t="s">
        <v>154</v>
      </c>
      <c r="C32" s="135" t="s">
        <v>155</v>
      </c>
      <c r="D32" s="101">
        <v>29</v>
      </c>
      <c r="E32" s="101"/>
      <c r="F32" s="101">
        <v>29</v>
      </c>
    </row>
    <row r="33" ht="18.95" customHeight="true" spans="2:6">
      <c r="B33" s="134" t="s">
        <v>156</v>
      </c>
      <c r="C33" s="135" t="s">
        <v>157</v>
      </c>
      <c r="D33" s="101">
        <f>35.39-4.03</f>
        <v>31.36</v>
      </c>
      <c r="E33" s="101"/>
      <c r="F33" s="101">
        <f>35.39-4.03</f>
        <v>31.36</v>
      </c>
    </row>
    <row r="34" ht="18.95" customHeight="true" spans="2:6">
      <c r="B34" s="134" t="s">
        <v>158</v>
      </c>
      <c r="C34" s="135" t="s">
        <v>159</v>
      </c>
      <c r="D34" s="101">
        <f>37.4-1.91</f>
        <v>35.49</v>
      </c>
      <c r="E34" s="101"/>
      <c r="F34" s="101">
        <f>37.4-1.91</f>
        <v>35.49</v>
      </c>
    </row>
    <row r="35" ht="18.95" customHeight="true" spans="2:6">
      <c r="B35" s="134" t="s">
        <v>160</v>
      </c>
      <c r="C35" s="135" t="s">
        <v>161</v>
      </c>
      <c r="D35" s="101">
        <v>22</v>
      </c>
      <c r="E35" s="101"/>
      <c r="F35" s="101">
        <v>22</v>
      </c>
    </row>
    <row r="36" ht="18.95" customHeight="true" spans="2:6">
      <c r="B36" s="134" t="s">
        <v>162</v>
      </c>
      <c r="C36" s="135" t="s">
        <v>163</v>
      </c>
      <c r="D36" s="101">
        <v>49.31</v>
      </c>
      <c r="E36" s="101"/>
      <c r="F36" s="101">
        <v>49.31</v>
      </c>
    </row>
    <row r="37" ht="18.95" customHeight="true" spans="2:6">
      <c r="B37" s="134" t="s">
        <v>164</v>
      </c>
      <c r="C37" s="135" t="s">
        <v>165</v>
      </c>
      <c r="D37" s="101">
        <f>34.97-4.5</f>
        <v>30.47</v>
      </c>
      <c r="E37" s="101"/>
      <c r="F37" s="101">
        <f>34.97-4.5</f>
        <v>30.47</v>
      </c>
    </row>
    <row r="38" ht="19.8" customHeight="true" spans="2:6">
      <c r="B38" s="132" t="s">
        <v>166</v>
      </c>
      <c r="C38" s="133" t="s">
        <v>167</v>
      </c>
      <c r="D38" s="101">
        <f>547.27-14.3</f>
        <v>532.97</v>
      </c>
      <c r="E38" s="101">
        <f>547.27-14.3</f>
        <v>532.97</v>
      </c>
      <c r="F38" s="101"/>
    </row>
    <row r="39" ht="18.95" customHeight="true" spans="2:6">
      <c r="B39" s="134" t="s">
        <v>168</v>
      </c>
      <c r="C39" s="135" t="s">
        <v>169</v>
      </c>
      <c r="D39" s="101">
        <v>18.61</v>
      </c>
      <c r="E39" s="101">
        <v>18.61</v>
      </c>
      <c r="F39" s="101"/>
    </row>
    <row r="40" ht="18.95" customHeight="true" spans="2:6">
      <c r="B40" s="134" t="s">
        <v>170</v>
      </c>
      <c r="C40" s="135" t="s">
        <v>171</v>
      </c>
      <c r="D40" s="101">
        <f>492.66-13.3</f>
        <v>479.36</v>
      </c>
      <c r="E40" s="101">
        <f>492.66-13.3</f>
        <v>479.36</v>
      </c>
      <c r="F40" s="101"/>
    </row>
    <row r="41" ht="18.95" customHeight="true" spans="2:6">
      <c r="B41" s="134" t="s">
        <v>172</v>
      </c>
      <c r="C41" s="135" t="s">
        <v>173</v>
      </c>
      <c r="D41" s="101">
        <f>36-1</f>
        <v>35</v>
      </c>
      <c r="E41" s="101">
        <f>36-1</f>
        <v>35</v>
      </c>
      <c r="F41" s="101"/>
    </row>
  </sheetData>
  <mergeCells count="4">
    <mergeCell ref="B6:C6"/>
    <mergeCell ref="D6:F6"/>
    <mergeCell ref="B8:C8"/>
    <mergeCell ref="B2:F3"/>
  </mergeCells>
  <printOptions horizontalCentered="true"/>
  <pageMargins left="0.0784722222222222" right="0.0784722222222222" top="0.393055555555556" bottom="0.0784722222222222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B2" sqref="B2:G4"/>
    </sheetView>
  </sheetViews>
  <sheetFormatPr defaultColWidth="10" defaultRowHeight="13.5" outlineLevelCol="6"/>
  <cols>
    <col min="1" max="1" width="0.408333333333333" customWidth="true"/>
    <col min="2" max="2" width="11.6666666666667" customWidth="true"/>
    <col min="3" max="7" width="18.375" customWidth="true"/>
  </cols>
  <sheetData>
    <row r="1" ht="16.35" customHeight="true" spans="1:2">
      <c r="A1" s="82"/>
      <c r="B1" s="83" t="s">
        <v>174</v>
      </c>
    </row>
    <row r="2" ht="16.35" customHeight="true" spans="2:7">
      <c r="B2" s="136" t="s">
        <v>175</v>
      </c>
      <c r="C2" s="136"/>
      <c r="D2" s="136"/>
      <c r="E2" s="136"/>
      <c r="F2" s="136"/>
      <c r="G2" s="136"/>
    </row>
    <row r="3" ht="16.35" customHeight="true" spans="2:7">
      <c r="B3" s="136"/>
      <c r="C3" s="136"/>
      <c r="D3" s="136"/>
      <c r="E3" s="136"/>
      <c r="F3" s="136"/>
      <c r="G3" s="136"/>
    </row>
    <row r="4" ht="16.35" customHeight="true" spans="2:7">
      <c r="B4" s="136"/>
      <c r="C4" s="136"/>
      <c r="D4" s="136"/>
      <c r="E4" s="136"/>
      <c r="F4" s="136"/>
      <c r="G4" s="136"/>
    </row>
    <row r="5" ht="20.7" customHeight="true" spans="2:7">
      <c r="B5" s="96" t="s">
        <v>2</v>
      </c>
      <c r="G5" s="138" t="s">
        <v>3</v>
      </c>
    </row>
    <row r="6" ht="38.8" customHeight="true" spans="2:7">
      <c r="B6" s="137" t="s">
        <v>34</v>
      </c>
      <c r="C6" s="137"/>
      <c r="D6" s="137"/>
      <c r="E6" s="137"/>
      <c r="F6" s="137"/>
      <c r="G6" s="137"/>
    </row>
    <row r="7" ht="36.2" customHeight="true" spans="2:7">
      <c r="B7" s="137" t="s">
        <v>8</v>
      </c>
      <c r="C7" s="137" t="s">
        <v>176</v>
      </c>
      <c r="D7" s="137" t="s">
        <v>177</v>
      </c>
      <c r="E7" s="137"/>
      <c r="F7" s="137"/>
      <c r="G7" s="137" t="s">
        <v>178</v>
      </c>
    </row>
    <row r="8" ht="36.2" customHeight="true" spans="2:7">
      <c r="B8" s="137"/>
      <c r="C8" s="137"/>
      <c r="D8" s="137" t="s">
        <v>179</v>
      </c>
      <c r="E8" s="137" t="s">
        <v>180</v>
      </c>
      <c r="F8" s="137" t="s">
        <v>181</v>
      </c>
      <c r="G8" s="137"/>
    </row>
    <row r="9" ht="25.85" customHeight="true" spans="2:7">
      <c r="B9" s="93">
        <v>34.85</v>
      </c>
      <c r="C9" s="93"/>
      <c r="D9" s="93">
        <v>22</v>
      </c>
      <c r="E9" s="93"/>
      <c r="F9" s="93">
        <v>22</v>
      </c>
      <c r="G9" s="93">
        <v>12.85</v>
      </c>
    </row>
    <row r="10" ht="16.35" customHeight="true"/>
    <row r="11" ht="16.35" customHeight="true" spans="2:7">
      <c r="B11" s="102" t="s">
        <v>182</v>
      </c>
      <c r="C11" s="102"/>
      <c r="D11" s="102"/>
      <c r="E11" s="102"/>
      <c r="F11" s="102"/>
      <c r="G11" s="102"/>
    </row>
  </sheetData>
  <mergeCells count="7">
    <mergeCell ref="B6:G6"/>
    <mergeCell ref="D7:F7"/>
    <mergeCell ref="B11:G11"/>
    <mergeCell ref="B7:B8"/>
    <mergeCell ref="C7:C8"/>
    <mergeCell ref="G7:G8"/>
    <mergeCell ref="B2:G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F5" sqref="F5"/>
    </sheetView>
  </sheetViews>
  <sheetFormatPr defaultColWidth="10" defaultRowHeight="13.5" outlineLevelCol="5"/>
  <cols>
    <col min="1" max="1" width="0.408333333333333" customWidth="true"/>
    <col min="2" max="2" width="11.5333333333333" customWidth="true"/>
    <col min="3" max="3" width="36.5" customWidth="true"/>
    <col min="4" max="4" width="15.3333333333333" customWidth="true"/>
    <col min="5" max="5" width="14.7833333333333" customWidth="true"/>
    <col min="6" max="6" width="15.3333333333333" customWidth="true"/>
  </cols>
  <sheetData>
    <row r="1" ht="16.35" customHeight="true" spans="1:6">
      <c r="A1" s="82"/>
      <c r="B1" s="128" t="s">
        <v>183</v>
      </c>
      <c r="C1" s="126"/>
      <c r="D1" s="126"/>
      <c r="E1" s="126"/>
      <c r="F1" s="126"/>
    </row>
    <row r="2" ht="25" customHeight="true" spans="2:6">
      <c r="B2" s="129" t="s">
        <v>184</v>
      </c>
      <c r="C2" s="129"/>
      <c r="D2" s="129"/>
      <c r="E2" s="129"/>
      <c r="F2" s="129"/>
    </row>
    <row r="3" ht="26.7" customHeight="true" spans="2:6">
      <c r="B3" s="129"/>
      <c r="C3" s="129"/>
      <c r="D3" s="129"/>
      <c r="E3" s="129"/>
      <c r="F3" s="129"/>
    </row>
    <row r="4" ht="16.35" customHeight="true" spans="2:6">
      <c r="B4" s="126"/>
      <c r="C4" s="126"/>
      <c r="D4" s="126"/>
      <c r="E4" s="126"/>
      <c r="F4" s="126"/>
    </row>
    <row r="5" ht="21.55" customHeight="true" spans="2:6">
      <c r="B5" s="96" t="s">
        <v>2</v>
      </c>
      <c r="C5" s="126"/>
      <c r="D5" s="126"/>
      <c r="E5" s="126"/>
      <c r="F5" s="103" t="s">
        <v>3</v>
      </c>
    </row>
    <row r="6" ht="33.6" customHeight="true" spans="2:6">
      <c r="B6" s="130" t="s">
        <v>35</v>
      </c>
      <c r="C6" s="130" t="s">
        <v>36</v>
      </c>
      <c r="D6" s="130" t="s">
        <v>185</v>
      </c>
      <c r="E6" s="130"/>
      <c r="F6" s="130"/>
    </row>
    <row r="7" ht="31.05" customHeight="true" spans="2:6">
      <c r="B7" s="130"/>
      <c r="C7" s="130"/>
      <c r="D7" s="130" t="s">
        <v>37</v>
      </c>
      <c r="E7" s="130" t="s">
        <v>38</v>
      </c>
      <c r="F7" s="130" t="s">
        <v>39</v>
      </c>
    </row>
    <row r="8" ht="20.7" customHeight="true" spans="2:6">
      <c r="B8" s="131" t="s">
        <v>8</v>
      </c>
      <c r="C8" s="131"/>
      <c r="D8" s="99"/>
      <c r="E8" s="99"/>
      <c r="F8" s="99"/>
    </row>
    <row r="9" ht="16.35" customHeight="true" spans="2:6">
      <c r="B9" s="132"/>
      <c r="C9" s="133"/>
      <c r="D9" s="101"/>
      <c r="E9" s="101"/>
      <c r="F9" s="101"/>
    </row>
    <row r="10" ht="16.35" customHeight="true" spans="2:6">
      <c r="B10" s="134" t="s">
        <v>186</v>
      </c>
      <c r="C10" s="135" t="s">
        <v>186</v>
      </c>
      <c r="D10" s="101"/>
      <c r="E10" s="101"/>
      <c r="F10" s="101"/>
    </row>
    <row r="11" ht="16.35" customHeight="true" spans="2:6">
      <c r="B11" s="134" t="s">
        <v>187</v>
      </c>
      <c r="C11" s="135" t="s">
        <v>187</v>
      </c>
      <c r="D11" s="101"/>
      <c r="E11" s="101"/>
      <c r="F11" s="101"/>
    </row>
    <row r="12" ht="16.35" customHeight="true"/>
    <row r="13" ht="16.35" customHeight="true" spans="2:6">
      <c r="B13" s="102" t="s">
        <v>188</v>
      </c>
      <c r="C13" s="102"/>
      <c r="D13" s="102"/>
      <c r="E13" s="102"/>
      <c r="F13" s="102"/>
    </row>
  </sheetData>
  <mergeCells count="6">
    <mergeCell ref="D6:F6"/>
    <mergeCell ref="B8:C8"/>
    <mergeCell ref="B13:F13"/>
    <mergeCell ref="B6:B7"/>
    <mergeCell ref="C6:C7"/>
    <mergeCell ref="B2:F3"/>
  </mergeCells>
  <printOptions horizontalCentered="true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3" workbookViewId="0">
      <selection activeCell="C9" sqref="C9"/>
    </sheetView>
  </sheetViews>
  <sheetFormatPr defaultColWidth="10" defaultRowHeight="13.5" outlineLevelCol="5"/>
  <cols>
    <col min="1" max="1" width="0.816666666666667" customWidth="true"/>
    <col min="2" max="2" width="0.133333333333333" customWidth="true"/>
    <col min="3" max="3" width="26.0583333333333" customWidth="true"/>
    <col min="4" max="4" width="20.125" customWidth="true"/>
    <col min="5" max="5" width="26.6" customWidth="true"/>
    <col min="6" max="6" width="20.125" customWidth="true"/>
    <col min="7" max="8" width="9.76666666666667" customWidth="true"/>
  </cols>
  <sheetData>
    <row r="1" ht="16.35" customHeight="true" spans="1:3">
      <c r="A1" s="82"/>
      <c r="C1" s="83" t="s">
        <v>189</v>
      </c>
    </row>
    <row r="2" ht="16.35" customHeight="true" spans="3:6">
      <c r="C2" s="84" t="s">
        <v>190</v>
      </c>
      <c r="D2" s="84"/>
      <c r="E2" s="84"/>
      <c r="F2" s="84"/>
    </row>
    <row r="3" ht="16.35" customHeight="true" spans="3:6">
      <c r="C3" s="84"/>
      <c r="D3" s="84"/>
      <c r="E3" s="84"/>
      <c r="F3" s="84"/>
    </row>
    <row r="4" ht="16.35" customHeight="true"/>
    <row r="5" ht="23.25" customHeight="true" spans="3:6">
      <c r="C5" s="96" t="s">
        <v>2</v>
      </c>
      <c r="F5" s="127" t="s">
        <v>3</v>
      </c>
    </row>
    <row r="6" ht="34.5" customHeight="true" spans="3:6">
      <c r="C6" s="123" t="s">
        <v>4</v>
      </c>
      <c r="D6" s="123"/>
      <c r="E6" s="123" t="s">
        <v>5</v>
      </c>
      <c r="F6" s="123"/>
    </row>
    <row r="7" ht="32.75" customHeight="true" spans="3:6">
      <c r="C7" s="123" t="s">
        <v>6</v>
      </c>
      <c r="D7" s="123" t="s">
        <v>7</v>
      </c>
      <c r="E7" s="123" t="s">
        <v>6</v>
      </c>
      <c r="F7" s="123" t="s">
        <v>7</v>
      </c>
    </row>
    <row r="8" ht="25" customHeight="true" spans="3:6">
      <c r="C8" s="124" t="s">
        <v>8</v>
      </c>
      <c r="D8" s="125">
        <v>5441.06</v>
      </c>
      <c r="E8" s="124" t="s">
        <v>8</v>
      </c>
      <c r="F8" s="125">
        <v>5441.06</v>
      </c>
    </row>
    <row r="9" ht="20.7" customHeight="true" spans="2:6">
      <c r="B9" s="126" t="s">
        <v>191</v>
      </c>
      <c r="C9" s="109" t="s">
        <v>14</v>
      </c>
      <c r="D9" s="125">
        <v>5441.06</v>
      </c>
      <c r="E9" s="109" t="s">
        <v>15</v>
      </c>
      <c r="F9" s="125">
        <v>1835.63</v>
      </c>
    </row>
    <row r="10" ht="20.7" customHeight="true" spans="2:6">
      <c r="B10" s="126"/>
      <c r="C10" s="109" t="s">
        <v>16</v>
      </c>
      <c r="D10" s="125"/>
      <c r="E10" s="109" t="s">
        <v>17</v>
      </c>
      <c r="F10" s="125">
        <v>839.89</v>
      </c>
    </row>
    <row r="11" ht="20.7" customHeight="true" spans="2:6">
      <c r="B11" s="126"/>
      <c r="C11" s="109" t="s">
        <v>18</v>
      </c>
      <c r="D11" s="125"/>
      <c r="E11" s="109" t="s">
        <v>19</v>
      </c>
      <c r="F11" s="125">
        <v>173.56</v>
      </c>
    </row>
    <row r="12" ht="20.7" customHeight="true" spans="2:6">
      <c r="B12" s="126"/>
      <c r="C12" s="109" t="s">
        <v>192</v>
      </c>
      <c r="D12" s="125"/>
      <c r="E12" s="109" t="s">
        <v>20</v>
      </c>
      <c r="F12" s="125">
        <v>1413</v>
      </c>
    </row>
    <row r="13" ht="20.7" customHeight="true" spans="2:6">
      <c r="B13" s="126"/>
      <c r="C13" s="109" t="s">
        <v>193</v>
      </c>
      <c r="D13" s="125"/>
      <c r="E13" s="109" t="s">
        <v>21</v>
      </c>
      <c r="F13" s="125">
        <v>900</v>
      </c>
    </row>
    <row r="14" ht="20.7" customHeight="true" spans="2:6">
      <c r="B14" s="126"/>
      <c r="C14" s="109" t="s">
        <v>194</v>
      </c>
      <c r="D14" s="125"/>
      <c r="E14" s="109" t="s">
        <v>22</v>
      </c>
      <c r="F14" s="125">
        <v>153.85</v>
      </c>
    </row>
    <row r="15" ht="20.7" customHeight="true" spans="2:6">
      <c r="B15" s="126"/>
      <c r="C15" s="109" t="s">
        <v>195</v>
      </c>
      <c r="D15" s="125"/>
      <c r="E15" s="109" t="s">
        <v>23</v>
      </c>
      <c r="F15" s="125">
        <v>125.14</v>
      </c>
    </row>
    <row r="16" ht="20.7" customHeight="true" spans="2:6">
      <c r="B16" s="126"/>
      <c r="C16" s="109" t="s">
        <v>196</v>
      </c>
      <c r="D16" s="125"/>
      <c r="E16" s="109"/>
      <c r="F16" s="125"/>
    </row>
    <row r="17" ht="20.7" customHeight="true" spans="2:6">
      <c r="B17" s="126"/>
      <c r="C17" s="109" t="s">
        <v>197</v>
      </c>
      <c r="D17" s="125"/>
      <c r="E17" s="109"/>
      <c r="F17" s="125"/>
    </row>
  </sheetData>
  <mergeCells count="3">
    <mergeCell ref="C6:D6"/>
    <mergeCell ref="E6:F6"/>
    <mergeCell ref="C2:F3"/>
  </mergeCells>
  <printOptions horizontalCentered="true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36"/>
  <sheetViews>
    <sheetView workbookViewId="0">
      <selection activeCell="C14" sqref="C14"/>
    </sheetView>
  </sheetViews>
  <sheetFormatPr defaultColWidth="10" defaultRowHeight="13.5"/>
  <cols>
    <col min="1" max="1" width="0.408333333333333" customWidth="true"/>
    <col min="2" max="2" width="10.0333333333333" customWidth="true"/>
    <col min="3" max="3" width="29.9916666666667" customWidth="true"/>
    <col min="4" max="4" width="11.5333333333333" customWidth="true"/>
    <col min="5" max="5" width="9.76666666666667" customWidth="true"/>
    <col min="6" max="6" width="10.5833333333333" customWidth="true"/>
    <col min="7" max="7" width="11.1333333333333" customWidth="true"/>
    <col min="8" max="8" width="10.5833333333333" customWidth="true"/>
    <col min="9" max="9" width="7.875" customWidth="true"/>
    <col min="10" max="10" width="7.125" customWidth="true"/>
    <col min="11" max="11" width="7.375" customWidth="true"/>
    <col min="12" max="12" width="6.875" customWidth="true"/>
    <col min="13" max="13" width="9.125" customWidth="true"/>
  </cols>
  <sheetData>
    <row r="1" ht="16.35" customHeight="true" spans="1:2">
      <c r="A1" s="82"/>
      <c r="B1" s="83" t="s">
        <v>198</v>
      </c>
    </row>
    <row r="2" ht="11" customHeight="true" spans="2:13">
      <c r="B2" s="84" t="s">
        <v>199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ht="11" customHeight="true" spans="2:13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ht="16.35" customHeight="true"/>
    <row r="5" ht="22.4" customHeight="true" spans="2:13">
      <c r="B5" s="96" t="s">
        <v>2</v>
      </c>
      <c r="M5" s="103" t="s">
        <v>3</v>
      </c>
    </row>
    <row r="6" ht="22" customHeight="true" spans="2:13">
      <c r="B6" s="114" t="s">
        <v>200</v>
      </c>
      <c r="C6" s="114"/>
      <c r="D6" s="114" t="s">
        <v>37</v>
      </c>
      <c r="E6" s="122" t="s">
        <v>201</v>
      </c>
      <c r="F6" s="122" t="s">
        <v>202</v>
      </c>
      <c r="G6" s="122" t="s">
        <v>203</v>
      </c>
      <c r="H6" s="122" t="s">
        <v>204</v>
      </c>
      <c r="I6" s="122" t="s">
        <v>205</v>
      </c>
      <c r="J6" s="122" t="s">
        <v>206</v>
      </c>
      <c r="K6" s="122" t="s">
        <v>207</v>
      </c>
      <c r="L6" s="122" t="s">
        <v>208</v>
      </c>
      <c r="M6" s="122" t="s">
        <v>209</v>
      </c>
    </row>
    <row r="7" ht="22" customHeight="true" spans="2:13">
      <c r="B7" s="114" t="s">
        <v>105</v>
      </c>
      <c r="C7" s="114" t="s">
        <v>36</v>
      </c>
      <c r="D7" s="114"/>
      <c r="E7" s="122"/>
      <c r="F7" s="122"/>
      <c r="G7" s="122"/>
      <c r="H7" s="122"/>
      <c r="I7" s="122"/>
      <c r="J7" s="122"/>
      <c r="K7" s="122"/>
      <c r="L7" s="122"/>
      <c r="M7" s="122"/>
    </row>
    <row r="8" ht="20.7" customHeight="true" spans="2:13">
      <c r="B8" s="115" t="s">
        <v>8</v>
      </c>
      <c r="C8" s="115"/>
      <c r="D8" s="116">
        <v>5441.06</v>
      </c>
      <c r="E8" s="116">
        <v>5441.06</v>
      </c>
      <c r="F8" s="116"/>
      <c r="G8" s="116"/>
      <c r="H8" s="116"/>
      <c r="I8" s="116"/>
      <c r="J8" s="116"/>
      <c r="K8" s="116"/>
      <c r="L8" s="116"/>
      <c r="M8" s="116"/>
    </row>
    <row r="9" ht="20.7" customHeight="true" spans="2:13">
      <c r="B9" s="117" t="s">
        <v>40</v>
      </c>
      <c r="C9" s="118" t="s">
        <v>15</v>
      </c>
      <c r="D9" s="119">
        <f>1991.34-155.71</f>
        <v>1835.63</v>
      </c>
      <c r="E9" s="119">
        <f>1991.34-155.71</f>
        <v>1835.63</v>
      </c>
      <c r="F9" s="119"/>
      <c r="G9" s="119"/>
      <c r="H9" s="119"/>
      <c r="I9" s="119"/>
      <c r="J9" s="119"/>
      <c r="K9" s="119"/>
      <c r="L9" s="119"/>
      <c r="M9" s="119"/>
    </row>
    <row r="10" ht="18.1" customHeight="true" spans="2:13">
      <c r="B10" s="120" t="s">
        <v>210</v>
      </c>
      <c r="C10" s="121" t="s">
        <v>211</v>
      </c>
      <c r="D10" s="119">
        <f>1991.34-155.71</f>
        <v>1835.63</v>
      </c>
      <c r="E10" s="119">
        <f>1991.34-155.71</f>
        <v>1835.63</v>
      </c>
      <c r="F10" s="119"/>
      <c r="G10" s="119"/>
      <c r="H10" s="119"/>
      <c r="I10" s="119"/>
      <c r="J10" s="119"/>
      <c r="K10" s="119"/>
      <c r="L10" s="119"/>
      <c r="M10" s="119"/>
    </row>
    <row r="11" ht="19.8" customHeight="true" spans="2:13">
      <c r="B11" s="120" t="s">
        <v>212</v>
      </c>
      <c r="C11" s="121" t="s">
        <v>213</v>
      </c>
      <c r="D11" s="119">
        <v>1089.14</v>
      </c>
      <c r="E11" s="119">
        <v>1089.14</v>
      </c>
      <c r="F11" s="119"/>
      <c r="G11" s="119"/>
      <c r="H11" s="119"/>
      <c r="I11" s="119"/>
      <c r="J11" s="119"/>
      <c r="K11" s="119"/>
      <c r="L11" s="119"/>
      <c r="M11" s="119"/>
    </row>
    <row r="12" ht="19.8" customHeight="true" spans="2:13">
      <c r="B12" s="120" t="s">
        <v>214</v>
      </c>
      <c r="C12" s="121" t="s">
        <v>215</v>
      </c>
      <c r="D12" s="119">
        <f>902.2-155.71</f>
        <v>746.49</v>
      </c>
      <c r="E12" s="119">
        <f>902.2-155.71</f>
        <v>746.49</v>
      </c>
      <c r="F12" s="119"/>
      <c r="G12" s="119"/>
      <c r="H12" s="119"/>
      <c r="I12" s="119"/>
      <c r="J12" s="119"/>
      <c r="K12" s="119"/>
      <c r="L12" s="119"/>
      <c r="M12" s="119"/>
    </row>
    <row r="13" ht="20.7" customHeight="true" spans="2:13">
      <c r="B13" s="117" t="s">
        <v>49</v>
      </c>
      <c r="C13" s="118" t="s">
        <v>17</v>
      </c>
      <c r="D13" s="119">
        <f>883.26-43.37</f>
        <v>839.89</v>
      </c>
      <c r="E13" s="119">
        <f>883.26-43.37</f>
        <v>839.89</v>
      </c>
      <c r="F13" s="119"/>
      <c r="G13" s="119"/>
      <c r="H13" s="119"/>
      <c r="I13" s="119"/>
      <c r="J13" s="119"/>
      <c r="K13" s="119"/>
      <c r="L13" s="119"/>
      <c r="M13" s="119"/>
    </row>
    <row r="14" ht="18.1" customHeight="true" spans="2:13">
      <c r="B14" s="120" t="s">
        <v>216</v>
      </c>
      <c r="C14" s="121" t="s">
        <v>217</v>
      </c>
      <c r="D14" s="119">
        <f>883.26-43.37</f>
        <v>839.89</v>
      </c>
      <c r="E14" s="119">
        <f>883.26-43.37</f>
        <v>839.89</v>
      </c>
      <c r="F14" s="119"/>
      <c r="G14" s="119"/>
      <c r="H14" s="119"/>
      <c r="I14" s="119"/>
      <c r="J14" s="119"/>
      <c r="K14" s="119"/>
      <c r="L14" s="119"/>
      <c r="M14" s="119"/>
    </row>
    <row r="15" ht="19.8" customHeight="true" spans="2:13">
      <c r="B15" s="120" t="s">
        <v>218</v>
      </c>
      <c r="C15" s="121" t="s">
        <v>219</v>
      </c>
      <c r="D15" s="119">
        <v>19.08</v>
      </c>
      <c r="E15" s="119">
        <v>19.08</v>
      </c>
      <c r="F15" s="119"/>
      <c r="G15" s="119"/>
      <c r="H15" s="119"/>
      <c r="I15" s="119"/>
      <c r="J15" s="119"/>
      <c r="K15" s="119"/>
      <c r="L15" s="119"/>
      <c r="M15" s="119"/>
    </row>
    <row r="16" ht="19.8" customHeight="true" spans="2:13">
      <c r="B16" s="120" t="s">
        <v>220</v>
      </c>
      <c r="C16" s="121" t="s">
        <v>221</v>
      </c>
      <c r="D16" s="119">
        <v>12.2</v>
      </c>
      <c r="E16" s="119">
        <v>12.2</v>
      </c>
      <c r="F16" s="119"/>
      <c r="G16" s="119"/>
      <c r="H16" s="119"/>
      <c r="I16" s="119"/>
      <c r="J16" s="119"/>
      <c r="K16" s="119"/>
      <c r="L16" s="119"/>
      <c r="M16" s="119"/>
    </row>
    <row r="17" ht="19.8" customHeight="true" spans="2:13">
      <c r="B17" s="120" t="s">
        <v>222</v>
      </c>
      <c r="C17" s="121" t="s">
        <v>223</v>
      </c>
      <c r="D17" s="119">
        <f>247.68-20.05</f>
        <v>227.63</v>
      </c>
      <c r="E17" s="119">
        <f>247.68-20.05</f>
        <v>227.63</v>
      </c>
      <c r="F17" s="119"/>
      <c r="G17" s="119"/>
      <c r="H17" s="119"/>
      <c r="I17" s="119"/>
      <c r="J17" s="119"/>
      <c r="K17" s="119"/>
      <c r="L17" s="119"/>
      <c r="M17" s="119"/>
    </row>
    <row r="18" ht="19.8" customHeight="true" spans="2:13">
      <c r="B18" s="120" t="s">
        <v>224</v>
      </c>
      <c r="C18" s="121" t="s">
        <v>225</v>
      </c>
      <c r="D18" s="119">
        <f>123.84-10.02</f>
        <v>113.82</v>
      </c>
      <c r="E18" s="119">
        <f>123.84-10.02</f>
        <v>113.82</v>
      </c>
      <c r="F18" s="119"/>
      <c r="G18" s="119"/>
      <c r="H18" s="119"/>
      <c r="I18" s="119"/>
      <c r="J18" s="119"/>
      <c r="K18" s="119"/>
      <c r="L18" s="119"/>
      <c r="M18" s="119"/>
    </row>
    <row r="19" ht="19.8" customHeight="true" spans="2:13">
      <c r="B19" s="120" t="s">
        <v>226</v>
      </c>
      <c r="C19" s="121" t="s">
        <v>227</v>
      </c>
      <c r="D19" s="119">
        <f>480.46-13.3</f>
        <v>467.16</v>
      </c>
      <c r="E19" s="119">
        <f>480.46-13.3</f>
        <v>467.16</v>
      </c>
      <c r="F19" s="119"/>
      <c r="G19" s="119"/>
      <c r="H19" s="119"/>
      <c r="I19" s="119"/>
      <c r="J19" s="119"/>
      <c r="K19" s="119"/>
      <c r="L19" s="119"/>
      <c r="M19" s="119"/>
    </row>
    <row r="20" ht="20.7" customHeight="true" spans="2:13">
      <c r="B20" s="117" t="s">
        <v>66</v>
      </c>
      <c r="C20" s="118" t="s">
        <v>19</v>
      </c>
      <c r="D20" s="119">
        <f>184.87-11.31</f>
        <v>173.56</v>
      </c>
      <c r="E20" s="119">
        <f>184.87-11.31</f>
        <v>173.56</v>
      </c>
      <c r="F20" s="119"/>
      <c r="G20" s="119"/>
      <c r="H20" s="119"/>
      <c r="I20" s="119"/>
      <c r="J20" s="119"/>
      <c r="K20" s="119"/>
      <c r="L20" s="119"/>
      <c r="M20" s="119"/>
    </row>
    <row r="21" ht="18.1" customHeight="true" spans="2:13">
      <c r="B21" s="120" t="s">
        <v>228</v>
      </c>
      <c r="C21" s="121" t="s">
        <v>229</v>
      </c>
      <c r="D21" s="119">
        <f>184.87-11.31</f>
        <v>173.56</v>
      </c>
      <c r="E21" s="119">
        <f>184.87-11.31</f>
        <v>173.56</v>
      </c>
      <c r="F21" s="119"/>
      <c r="G21" s="119"/>
      <c r="H21" s="119"/>
      <c r="I21" s="119"/>
      <c r="J21" s="119"/>
      <c r="K21" s="119"/>
      <c r="L21" s="119"/>
      <c r="M21" s="119"/>
    </row>
    <row r="22" ht="19.8" customHeight="true" spans="2:13">
      <c r="B22" s="120" t="s">
        <v>230</v>
      </c>
      <c r="C22" s="121" t="s">
        <v>231</v>
      </c>
      <c r="D22" s="119">
        <v>71.42</v>
      </c>
      <c r="E22" s="119">
        <v>71.42</v>
      </c>
      <c r="F22" s="119"/>
      <c r="G22" s="119"/>
      <c r="H22" s="119"/>
      <c r="I22" s="119"/>
      <c r="J22" s="119"/>
      <c r="K22" s="119"/>
      <c r="L22" s="119"/>
      <c r="M22" s="119"/>
    </row>
    <row r="23" ht="19.8" customHeight="true" spans="2:13">
      <c r="B23" s="120" t="s">
        <v>232</v>
      </c>
      <c r="C23" s="121" t="s">
        <v>233</v>
      </c>
      <c r="D23" s="119">
        <f>56.49-8.55</f>
        <v>47.94</v>
      </c>
      <c r="E23" s="119">
        <f>56.49-8.55</f>
        <v>47.94</v>
      </c>
      <c r="F23" s="119"/>
      <c r="G23" s="119"/>
      <c r="H23" s="119"/>
      <c r="I23" s="119"/>
      <c r="J23" s="119"/>
      <c r="K23" s="119"/>
      <c r="L23" s="119"/>
      <c r="M23" s="119"/>
    </row>
    <row r="24" ht="19.8" customHeight="true" spans="2:13">
      <c r="B24" s="120" t="s">
        <v>234</v>
      </c>
      <c r="C24" s="121" t="s">
        <v>235</v>
      </c>
      <c r="D24" s="119">
        <f>56.96-2.76</f>
        <v>54.2</v>
      </c>
      <c r="E24" s="119">
        <f>56.96-2.76</f>
        <v>54.2</v>
      </c>
      <c r="F24" s="119"/>
      <c r="G24" s="119"/>
      <c r="H24" s="119"/>
      <c r="I24" s="119"/>
      <c r="J24" s="119"/>
      <c r="K24" s="119"/>
      <c r="L24" s="119"/>
      <c r="M24" s="119"/>
    </row>
    <row r="25" ht="20.7" customHeight="true" spans="2:13">
      <c r="B25" s="117" t="s">
        <v>75</v>
      </c>
      <c r="C25" s="118" t="s">
        <v>20</v>
      </c>
      <c r="D25" s="119">
        <v>1413</v>
      </c>
      <c r="E25" s="119">
        <v>1413</v>
      </c>
      <c r="F25" s="119"/>
      <c r="G25" s="119"/>
      <c r="H25" s="119"/>
      <c r="I25" s="119"/>
      <c r="J25" s="119"/>
      <c r="K25" s="119"/>
      <c r="L25" s="119"/>
      <c r="M25" s="119"/>
    </row>
    <row r="26" ht="18.1" customHeight="true" spans="2:13">
      <c r="B26" s="120" t="s">
        <v>236</v>
      </c>
      <c r="C26" s="121" t="s">
        <v>237</v>
      </c>
      <c r="D26" s="119">
        <v>1413</v>
      </c>
      <c r="E26" s="119">
        <v>1413</v>
      </c>
      <c r="F26" s="119"/>
      <c r="G26" s="119"/>
      <c r="H26" s="119"/>
      <c r="I26" s="119"/>
      <c r="J26" s="119"/>
      <c r="K26" s="119"/>
      <c r="L26" s="119"/>
      <c r="M26" s="119"/>
    </row>
    <row r="27" ht="19.8" customHeight="true" spans="2:13">
      <c r="B27" s="120" t="s">
        <v>238</v>
      </c>
      <c r="C27" s="121" t="s">
        <v>239</v>
      </c>
      <c r="D27" s="119">
        <v>1413</v>
      </c>
      <c r="E27" s="119">
        <v>1413</v>
      </c>
      <c r="F27" s="119"/>
      <c r="G27" s="119"/>
      <c r="H27" s="119"/>
      <c r="I27" s="119"/>
      <c r="J27" s="119"/>
      <c r="K27" s="119"/>
      <c r="L27" s="119"/>
      <c r="M27" s="119"/>
    </row>
    <row r="28" ht="20.7" customHeight="true" spans="2:13">
      <c r="B28" s="117" t="s">
        <v>80</v>
      </c>
      <c r="C28" s="118" t="s">
        <v>21</v>
      </c>
      <c r="D28" s="119">
        <v>900</v>
      </c>
      <c r="E28" s="119">
        <v>900</v>
      </c>
      <c r="F28" s="119"/>
      <c r="G28" s="119"/>
      <c r="H28" s="119"/>
      <c r="I28" s="119"/>
      <c r="J28" s="119"/>
      <c r="K28" s="119"/>
      <c r="L28" s="119"/>
      <c r="M28" s="119"/>
    </row>
    <row r="29" ht="18.1" customHeight="true" spans="2:13">
      <c r="B29" s="120" t="s">
        <v>240</v>
      </c>
      <c r="C29" s="121" t="s">
        <v>241</v>
      </c>
      <c r="D29" s="119">
        <v>900</v>
      </c>
      <c r="E29" s="119">
        <v>900</v>
      </c>
      <c r="F29" s="119"/>
      <c r="G29" s="119"/>
      <c r="H29" s="119"/>
      <c r="I29" s="119"/>
      <c r="J29" s="119"/>
      <c r="K29" s="119"/>
      <c r="L29" s="119"/>
      <c r="M29" s="119"/>
    </row>
    <row r="30" ht="19.8" customHeight="true" spans="2:13">
      <c r="B30" s="120" t="s">
        <v>242</v>
      </c>
      <c r="C30" s="121" t="s">
        <v>243</v>
      </c>
      <c r="D30" s="119">
        <v>900</v>
      </c>
      <c r="E30" s="119">
        <v>900</v>
      </c>
      <c r="F30" s="119"/>
      <c r="G30" s="119"/>
      <c r="H30" s="119"/>
      <c r="I30" s="119"/>
      <c r="J30" s="119"/>
      <c r="K30" s="119"/>
      <c r="L30" s="119"/>
      <c r="M30" s="119"/>
    </row>
    <row r="31" ht="20.7" customHeight="true" spans="2:13">
      <c r="B31" s="117" t="s">
        <v>85</v>
      </c>
      <c r="C31" s="118" t="s">
        <v>22</v>
      </c>
      <c r="D31" s="119">
        <f t="shared" ref="D31:D33" si="0">164.11-10.26</f>
        <v>153.85</v>
      </c>
      <c r="E31" s="119">
        <f>164.11-10.26</f>
        <v>153.85</v>
      </c>
      <c r="F31" s="119"/>
      <c r="G31" s="119"/>
      <c r="H31" s="119"/>
      <c r="I31" s="119"/>
      <c r="J31" s="119"/>
      <c r="K31" s="119"/>
      <c r="L31" s="119"/>
      <c r="M31" s="119"/>
    </row>
    <row r="32" ht="18.1" customHeight="true" spans="2:13">
      <c r="B32" s="120" t="s">
        <v>244</v>
      </c>
      <c r="C32" s="121" t="s">
        <v>245</v>
      </c>
      <c r="D32" s="119">
        <f t="shared" si="0"/>
        <v>153.85</v>
      </c>
      <c r="E32" s="119">
        <f>164.11-10.26</f>
        <v>153.85</v>
      </c>
      <c r="F32" s="119"/>
      <c r="G32" s="119"/>
      <c r="H32" s="119"/>
      <c r="I32" s="119"/>
      <c r="J32" s="119"/>
      <c r="K32" s="119"/>
      <c r="L32" s="119"/>
      <c r="M32" s="119"/>
    </row>
    <row r="33" ht="19.8" customHeight="true" spans="2:13">
      <c r="B33" s="120" t="s">
        <v>246</v>
      </c>
      <c r="C33" s="121" t="s">
        <v>247</v>
      </c>
      <c r="D33" s="119">
        <f t="shared" si="0"/>
        <v>153.85</v>
      </c>
      <c r="E33" s="119">
        <f>164.11-10.26</f>
        <v>153.85</v>
      </c>
      <c r="F33" s="119"/>
      <c r="G33" s="119"/>
      <c r="H33" s="119"/>
      <c r="I33" s="119"/>
      <c r="J33" s="119"/>
      <c r="K33" s="119"/>
      <c r="L33" s="119"/>
      <c r="M33" s="119"/>
    </row>
    <row r="34" ht="20.7" customHeight="true" spans="2:13">
      <c r="B34" s="117" t="s">
        <v>90</v>
      </c>
      <c r="C34" s="118" t="s">
        <v>23</v>
      </c>
      <c r="D34" s="119">
        <v>125.14</v>
      </c>
      <c r="E34" s="119">
        <v>125.14</v>
      </c>
      <c r="F34" s="119"/>
      <c r="G34" s="119"/>
      <c r="H34" s="119"/>
      <c r="I34" s="119"/>
      <c r="J34" s="119"/>
      <c r="K34" s="119"/>
      <c r="L34" s="119"/>
      <c r="M34" s="119"/>
    </row>
    <row r="35" ht="18.1" customHeight="true" spans="2:13">
      <c r="B35" s="120" t="s">
        <v>248</v>
      </c>
      <c r="C35" s="121" t="s">
        <v>249</v>
      </c>
      <c r="D35" s="119">
        <v>125.14</v>
      </c>
      <c r="E35" s="119">
        <v>125.14</v>
      </c>
      <c r="F35" s="119"/>
      <c r="G35" s="119"/>
      <c r="H35" s="119"/>
      <c r="I35" s="119"/>
      <c r="J35" s="119"/>
      <c r="K35" s="119"/>
      <c r="L35" s="119"/>
      <c r="M35" s="119"/>
    </row>
    <row r="36" ht="19.8" customHeight="true" spans="2:13">
      <c r="B36" s="120" t="s">
        <v>250</v>
      </c>
      <c r="C36" s="121" t="s">
        <v>215</v>
      </c>
      <c r="D36" s="119">
        <v>125.14</v>
      </c>
      <c r="E36" s="119">
        <v>125.14</v>
      </c>
      <c r="F36" s="119"/>
      <c r="G36" s="119"/>
      <c r="H36" s="119"/>
      <c r="I36" s="119"/>
      <c r="J36" s="119"/>
      <c r="K36" s="119"/>
      <c r="L36" s="119"/>
      <c r="M36" s="119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true"/>
  <pageMargins left="0.118055555555556" right="0.118055555555556" top="0.393055555555556" bottom="0.0784722222222222" header="0" footer="0"/>
  <pageSetup paperSize="9" scale="7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5"/>
  <sheetViews>
    <sheetView workbookViewId="0">
      <selection activeCell="D9" sqref="D9"/>
    </sheetView>
  </sheetViews>
  <sheetFormatPr defaultColWidth="10" defaultRowHeight="13.5" outlineLevelCol="5"/>
  <cols>
    <col min="1" max="1" width="0.533333333333333" customWidth="true"/>
    <col min="2" max="2" width="11.625" customWidth="true"/>
    <col min="3" max="3" width="38.875" customWidth="true"/>
    <col min="4" max="6" width="16.5" customWidth="true"/>
  </cols>
  <sheetData>
    <row r="1" ht="16.35" customHeight="true" spans="1:2">
      <c r="A1" s="82"/>
      <c r="B1" s="83" t="s">
        <v>251</v>
      </c>
    </row>
    <row r="2" ht="9" customHeight="true" spans="2:6">
      <c r="B2" s="84" t="s">
        <v>252</v>
      </c>
      <c r="C2" s="84"/>
      <c r="D2" s="84"/>
      <c r="E2" s="84"/>
      <c r="F2" s="84"/>
    </row>
    <row r="3" ht="9" customHeight="true" spans="2:6">
      <c r="B3" s="84"/>
      <c r="C3" s="84"/>
      <c r="D3" s="84"/>
      <c r="E3" s="84"/>
      <c r="F3" s="84"/>
    </row>
    <row r="4" ht="16.35" customHeight="true" spans="2:6">
      <c r="B4" s="104"/>
      <c r="C4" s="104"/>
      <c r="D4" s="104"/>
      <c r="E4" s="104"/>
      <c r="F4" s="104"/>
    </row>
    <row r="5" ht="18.95" customHeight="true" spans="2:6">
      <c r="B5" s="96" t="s">
        <v>2</v>
      </c>
      <c r="C5" s="104"/>
      <c r="D5" s="104"/>
      <c r="E5" s="104"/>
      <c r="F5" s="113" t="s">
        <v>3</v>
      </c>
    </row>
    <row r="6" ht="23" customHeight="true" spans="2:6">
      <c r="B6" s="105" t="s">
        <v>105</v>
      </c>
      <c r="C6" s="105" t="s">
        <v>36</v>
      </c>
      <c r="D6" s="105" t="s">
        <v>37</v>
      </c>
      <c r="E6" s="105" t="s">
        <v>253</v>
      </c>
      <c r="F6" s="105" t="s">
        <v>254</v>
      </c>
    </row>
    <row r="7" ht="23.25" customHeight="true" spans="2:6">
      <c r="B7" s="106" t="s">
        <v>8</v>
      </c>
      <c r="C7" s="106"/>
      <c r="D7" s="107">
        <v>5441.06</v>
      </c>
      <c r="E7" s="107">
        <v>3124.38</v>
      </c>
      <c r="F7" s="107">
        <v>2316.68</v>
      </c>
    </row>
    <row r="8" ht="21.55" customHeight="true" spans="2:6">
      <c r="B8" s="108" t="s">
        <v>40</v>
      </c>
      <c r="C8" s="109" t="s">
        <v>15</v>
      </c>
      <c r="D8" s="110">
        <f>1991.34-155.71</f>
        <v>1835.63</v>
      </c>
      <c r="E8" s="110">
        <f>1987.66-155.71</f>
        <v>1831.95</v>
      </c>
      <c r="F8" s="110">
        <v>3.68</v>
      </c>
    </row>
    <row r="9" ht="20.7" customHeight="true" spans="2:6">
      <c r="B9" s="111" t="s">
        <v>255</v>
      </c>
      <c r="C9" s="112" t="s">
        <v>256</v>
      </c>
      <c r="D9" s="110">
        <f>1991.34-155.71</f>
        <v>1835.63</v>
      </c>
      <c r="E9" s="110">
        <f>1987.66-155.71</f>
        <v>1831.95</v>
      </c>
      <c r="F9" s="110">
        <v>3.68</v>
      </c>
    </row>
    <row r="10" ht="20.7" customHeight="true" spans="2:6">
      <c r="B10" s="111" t="s">
        <v>257</v>
      </c>
      <c r="C10" s="112" t="s">
        <v>258</v>
      </c>
      <c r="D10" s="110">
        <v>1089.14</v>
      </c>
      <c r="E10" s="110">
        <v>1085.46</v>
      </c>
      <c r="F10" s="110">
        <v>3.68</v>
      </c>
    </row>
    <row r="11" ht="20.7" customHeight="true" spans="2:6">
      <c r="B11" s="111" t="s">
        <v>259</v>
      </c>
      <c r="C11" s="112" t="s">
        <v>260</v>
      </c>
      <c r="D11" s="110">
        <f>902.2-155.71</f>
        <v>746.49</v>
      </c>
      <c r="E11" s="110">
        <f>902.2-155.71</f>
        <v>746.49</v>
      </c>
      <c r="F11" s="110"/>
    </row>
    <row r="12" ht="21.55" customHeight="true" spans="2:6">
      <c r="B12" s="108" t="s">
        <v>49</v>
      </c>
      <c r="C12" s="109" t="s">
        <v>17</v>
      </c>
      <c r="D12" s="110">
        <f>883.26-43.37</f>
        <v>839.89</v>
      </c>
      <c r="E12" s="110">
        <f>883.26-43.37</f>
        <v>839.89</v>
      </c>
      <c r="F12" s="110"/>
    </row>
    <row r="13" ht="20.7" customHeight="true" spans="2:6">
      <c r="B13" s="111" t="s">
        <v>261</v>
      </c>
      <c r="C13" s="112" t="s">
        <v>262</v>
      </c>
      <c r="D13" s="110">
        <f>883.26-43.37</f>
        <v>839.89</v>
      </c>
      <c r="E13" s="110">
        <f>883.26-43.37</f>
        <v>839.89</v>
      </c>
      <c r="F13" s="110"/>
    </row>
    <row r="14" ht="20.7" customHeight="true" spans="2:6">
      <c r="B14" s="111" t="s">
        <v>263</v>
      </c>
      <c r="C14" s="112" t="s">
        <v>264</v>
      </c>
      <c r="D14" s="110">
        <v>19.08</v>
      </c>
      <c r="E14" s="110">
        <v>19.08</v>
      </c>
      <c r="F14" s="110"/>
    </row>
    <row r="15" ht="20.7" customHeight="true" spans="2:6">
      <c r="B15" s="111" t="s">
        <v>265</v>
      </c>
      <c r="C15" s="112" t="s">
        <v>266</v>
      </c>
      <c r="D15" s="110">
        <v>12.2</v>
      </c>
      <c r="E15" s="110">
        <v>12.2</v>
      </c>
      <c r="F15" s="110"/>
    </row>
    <row r="16" ht="20.7" customHeight="true" spans="2:6">
      <c r="B16" s="111" t="s">
        <v>267</v>
      </c>
      <c r="C16" s="112" t="s">
        <v>268</v>
      </c>
      <c r="D16" s="110">
        <f>247.68-20.05</f>
        <v>227.63</v>
      </c>
      <c r="E16" s="110">
        <f>247.68-20.05</f>
        <v>227.63</v>
      </c>
      <c r="F16" s="110"/>
    </row>
    <row r="17" ht="20.7" customHeight="true" spans="2:6">
      <c r="B17" s="111" t="s">
        <v>269</v>
      </c>
      <c r="C17" s="112" t="s">
        <v>270</v>
      </c>
      <c r="D17" s="110">
        <f>123.84-10.02</f>
        <v>113.82</v>
      </c>
      <c r="E17" s="110">
        <f>123.84-10.02</f>
        <v>113.82</v>
      </c>
      <c r="F17" s="110"/>
    </row>
    <row r="18" ht="20.7" customHeight="true" spans="2:6">
      <c r="B18" s="111" t="s">
        <v>271</v>
      </c>
      <c r="C18" s="112" t="s">
        <v>272</v>
      </c>
      <c r="D18" s="110">
        <f>480.46-13.3</f>
        <v>467.16</v>
      </c>
      <c r="E18" s="110">
        <f>480.46-13.3</f>
        <v>467.16</v>
      </c>
      <c r="F18" s="110"/>
    </row>
    <row r="19" ht="21.55" customHeight="true" spans="2:6">
      <c r="B19" s="108" t="s">
        <v>66</v>
      </c>
      <c r="C19" s="109" t="s">
        <v>19</v>
      </c>
      <c r="D19" s="110">
        <f>184.87-11.31</f>
        <v>173.56</v>
      </c>
      <c r="E19" s="110">
        <f>184.87-11.31</f>
        <v>173.56</v>
      </c>
      <c r="F19" s="110"/>
    </row>
    <row r="20" ht="20.7" customHeight="true" spans="2:6">
      <c r="B20" s="111" t="s">
        <v>273</v>
      </c>
      <c r="C20" s="112" t="s">
        <v>274</v>
      </c>
      <c r="D20" s="110">
        <f>184.87-11.31</f>
        <v>173.56</v>
      </c>
      <c r="E20" s="110">
        <f>184.87-11.31</f>
        <v>173.56</v>
      </c>
      <c r="F20" s="110"/>
    </row>
    <row r="21" ht="20.7" customHeight="true" spans="2:6">
      <c r="B21" s="111" t="s">
        <v>275</v>
      </c>
      <c r="C21" s="112" t="s">
        <v>276</v>
      </c>
      <c r="D21" s="110">
        <v>71.42</v>
      </c>
      <c r="E21" s="110">
        <v>71.42</v>
      </c>
      <c r="F21" s="110"/>
    </row>
    <row r="22" ht="20.7" customHeight="true" spans="2:6">
      <c r="B22" s="111" t="s">
        <v>277</v>
      </c>
      <c r="C22" s="112" t="s">
        <v>278</v>
      </c>
      <c r="D22" s="110">
        <f>56.49-8.55</f>
        <v>47.94</v>
      </c>
      <c r="E22" s="110">
        <f>56.49-8.55</f>
        <v>47.94</v>
      </c>
      <c r="F22" s="110"/>
    </row>
    <row r="23" ht="20.7" customHeight="true" spans="2:6">
      <c r="B23" s="111" t="s">
        <v>279</v>
      </c>
      <c r="C23" s="112" t="s">
        <v>280</v>
      </c>
      <c r="D23" s="110">
        <f>56.96-2.76</f>
        <v>54.2</v>
      </c>
      <c r="E23" s="110">
        <f>56.96-2.76</f>
        <v>54.2</v>
      </c>
      <c r="F23" s="110"/>
    </row>
    <row r="24" ht="21.55" customHeight="true" spans="2:6">
      <c r="B24" s="108" t="s">
        <v>75</v>
      </c>
      <c r="C24" s="109" t="s">
        <v>20</v>
      </c>
      <c r="D24" s="110">
        <v>1413</v>
      </c>
      <c r="E24" s="110"/>
      <c r="F24" s="110">
        <v>1413</v>
      </c>
    </row>
    <row r="25" ht="20.7" customHeight="true" spans="2:6">
      <c r="B25" s="111" t="s">
        <v>281</v>
      </c>
      <c r="C25" s="112" t="s">
        <v>282</v>
      </c>
      <c r="D25" s="110">
        <v>1413</v>
      </c>
      <c r="E25" s="110"/>
      <c r="F25" s="110">
        <v>1413</v>
      </c>
    </row>
    <row r="26" ht="20.7" customHeight="true" spans="2:6">
      <c r="B26" s="111" t="s">
        <v>283</v>
      </c>
      <c r="C26" s="112" t="s">
        <v>284</v>
      </c>
      <c r="D26" s="110">
        <v>1413</v>
      </c>
      <c r="E26" s="110"/>
      <c r="F26" s="110">
        <v>1413</v>
      </c>
    </row>
    <row r="27" ht="21.55" customHeight="true" spans="2:6">
      <c r="B27" s="108" t="s">
        <v>80</v>
      </c>
      <c r="C27" s="109" t="s">
        <v>21</v>
      </c>
      <c r="D27" s="110">
        <v>900</v>
      </c>
      <c r="E27" s="110"/>
      <c r="F27" s="110">
        <v>900</v>
      </c>
    </row>
    <row r="28" ht="20.7" customHeight="true" spans="2:6">
      <c r="B28" s="111" t="s">
        <v>285</v>
      </c>
      <c r="C28" s="112" t="s">
        <v>286</v>
      </c>
      <c r="D28" s="110">
        <v>900</v>
      </c>
      <c r="E28" s="110"/>
      <c r="F28" s="110">
        <v>900</v>
      </c>
    </row>
    <row r="29" ht="20.7" customHeight="true" spans="2:6">
      <c r="B29" s="111" t="s">
        <v>287</v>
      </c>
      <c r="C29" s="112" t="s">
        <v>288</v>
      </c>
      <c r="D29" s="110">
        <v>900</v>
      </c>
      <c r="E29" s="110"/>
      <c r="F29" s="110">
        <v>900</v>
      </c>
    </row>
    <row r="30" ht="21.55" customHeight="true" spans="2:6">
      <c r="B30" s="108" t="s">
        <v>85</v>
      </c>
      <c r="C30" s="109" t="s">
        <v>22</v>
      </c>
      <c r="D30" s="110">
        <f t="shared" ref="D30:D32" si="0">164.11-10.26</f>
        <v>153.85</v>
      </c>
      <c r="E30" s="110">
        <f t="shared" ref="E30:E32" si="1">164.11-10.26</f>
        <v>153.85</v>
      </c>
      <c r="F30" s="110"/>
    </row>
    <row r="31" ht="20.7" customHeight="true" spans="2:6">
      <c r="B31" s="111" t="s">
        <v>289</v>
      </c>
      <c r="C31" s="112" t="s">
        <v>290</v>
      </c>
      <c r="D31" s="110">
        <f t="shared" si="0"/>
        <v>153.85</v>
      </c>
      <c r="E31" s="110">
        <f t="shared" si="1"/>
        <v>153.85</v>
      </c>
      <c r="F31" s="110"/>
    </row>
    <row r="32" ht="20.7" customHeight="true" spans="2:6">
      <c r="B32" s="111" t="s">
        <v>291</v>
      </c>
      <c r="C32" s="112" t="s">
        <v>292</v>
      </c>
      <c r="D32" s="110">
        <f t="shared" si="0"/>
        <v>153.85</v>
      </c>
      <c r="E32" s="110">
        <f t="shared" si="1"/>
        <v>153.85</v>
      </c>
      <c r="F32" s="110"/>
    </row>
    <row r="33" ht="21.55" customHeight="true" spans="2:6">
      <c r="B33" s="108" t="s">
        <v>90</v>
      </c>
      <c r="C33" s="109" t="s">
        <v>23</v>
      </c>
      <c r="D33" s="110">
        <v>125.14</v>
      </c>
      <c r="E33" s="110">
        <v>125.14</v>
      </c>
      <c r="F33" s="110"/>
    </row>
    <row r="34" ht="20.7" customHeight="true" spans="2:6">
      <c r="B34" s="111" t="s">
        <v>293</v>
      </c>
      <c r="C34" s="112" t="s">
        <v>294</v>
      </c>
      <c r="D34" s="110">
        <v>125.14</v>
      </c>
      <c r="E34" s="110">
        <v>125.14</v>
      </c>
      <c r="F34" s="110"/>
    </row>
    <row r="35" ht="20.7" customHeight="true" spans="2:6">
      <c r="B35" s="111" t="s">
        <v>295</v>
      </c>
      <c r="C35" s="112" t="s">
        <v>260</v>
      </c>
      <c r="D35" s="110">
        <v>125.14</v>
      </c>
      <c r="E35" s="110">
        <v>125.14</v>
      </c>
      <c r="F35" s="110"/>
    </row>
  </sheetData>
  <mergeCells count="2">
    <mergeCell ref="B7:C7"/>
    <mergeCell ref="B2:F3"/>
  </mergeCells>
  <printOptions horizontalCentered="true"/>
  <pageMargins left="0.0784722222222222" right="0.0784722222222222" top="0.393055555555556" bottom="0.0784722222222222" header="0" footer="0"/>
  <pageSetup paperSize="9" scale="78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B8" sqref="B8"/>
    </sheetView>
  </sheetViews>
  <sheetFormatPr defaultColWidth="10" defaultRowHeight="13.5"/>
  <cols>
    <col min="1" max="1" width="0.408333333333333" customWidth="true"/>
    <col min="2" max="2" width="9.225" customWidth="true"/>
    <col min="3" max="4" width="10.375" customWidth="true"/>
    <col min="5" max="5" width="10.9916666666667" customWidth="true"/>
    <col min="6" max="6" width="12.2166666666667" customWidth="true"/>
    <col min="7" max="7" width="12.6166666666667" customWidth="true"/>
    <col min="8" max="8" width="11.4" customWidth="true"/>
    <col min="9" max="9" width="9.875" customWidth="true"/>
    <col min="10" max="10" width="11.1333333333333" customWidth="true"/>
    <col min="11" max="11" width="12.35" customWidth="true"/>
    <col min="12" max="12" width="11.8083333333333" customWidth="true"/>
    <col min="13" max="13" width="9.25" customWidth="true"/>
  </cols>
  <sheetData>
    <row r="1" ht="17.25" customHeight="true" spans="1:13">
      <c r="A1" s="82"/>
      <c r="B1" s="83" t="s">
        <v>296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ht="16.35" customHeight="true" spans="2:13">
      <c r="B2" s="95" t="s">
        <v>297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ht="16.35" customHeight="true" spans="2:13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ht="16.35" customHeight="true" spans="2:13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ht="21.55" customHeight="true" spans="2:13">
      <c r="B5" s="96" t="s">
        <v>2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103" t="s">
        <v>3</v>
      </c>
    </row>
    <row r="6" ht="65.55" customHeight="true" spans="2:13">
      <c r="B6" s="97" t="s">
        <v>298</v>
      </c>
      <c r="C6" s="97" t="s">
        <v>6</v>
      </c>
      <c r="D6" s="97" t="s">
        <v>37</v>
      </c>
      <c r="E6" s="97" t="s">
        <v>201</v>
      </c>
      <c r="F6" s="97" t="s">
        <v>202</v>
      </c>
      <c r="G6" s="97" t="s">
        <v>203</v>
      </c>
      <c r="H6" s="97" t="s">
        <v>204</v>
      </c>
      <c r="I6" s="97" t="s">
        <v>205</v>
      </c>
      <c r="J6" s="97" t="s">
        <v>206</v>
      </c>
      <c r="K6" s="97" t="s">
        <v>207</v>
      </c>
      <c r="L6" s="97" t="s">
        <v>208</v>
      </c>
      <c r="M6" s="97" t="s">
        <v>209</v>
      </c>
    </row>
    <row r="7" ht="23.25" customHeight="true" spans="2:13">
      <c r="B7" s="98" t="s">
        <v>8</v>
      </c>
      <c r="C7" s="98"/>
      <c r="D7" s="99">
        <v>3.5</v>
      </c>
      <c r="E7" s="99">
        <v>3.5</v>
      </c>
      <c r="F7" s="99"/>
      <c r="G7" s="99"/>
      <c r="H7" s="99"/>
      <c r="I7" s="99"/>
      <c r="J7" s="99"/>
      <c r="K7" s="99"/>
      <c r="L7" s="99"/>
      <c r="M7" s="99"/>
    </row>
    <row r="8" ht="21.55" customHeight="true" spans="2:13">
      <c r="B8" s="100" t="s">
        <v>299</v>
      </c>
      <c r="C8" s="100" t="s">
        <v>300</v>
      </c>
      <c r="D8" s="101">
        <v>3.5</v>
      </c>
      <c r="E8" s="101">
        <v>3.5</v>
      </c>
      <c r="F8" s="101"/>
      <c r="G8" s="101"/>
      <c r="H8" s="101"/>
      <c r="I8" s="101"/>
      <c r="J8" s="101"/>
      <c r="K8" s="101"/>
      <c r="L8" s="101"/>
      <c r="M8" s="101"/>
    </row>
    <row r="9" ht="16.35" customHeight="true" spans="4:4">
      <c r="D9" s="82"/>
    </row>
    <row r="10" ht="16.35" customHeight="true" spans="2:11">
      <c r="B10" s="102" t="s">
        <v>182</v>
      </c>
      <c r="C10" s="102"/>
      <c r="D10" s="102"/>
      <c r="E10" s="102"/>
      <c r="F10" s="102"/>
      <c r="G10" s="102"/>
      <c r="H10" s="102"/>
      <c r="I10" s="102"/>
      <c r="J10" s="102"/>
      <c r="K10" s="102"/>
    </row>
  </sheetData>
  <mergeCells count="3">
    <mergeCell ref="B7:C7"/>
    <mergeCell ref="B10:K10"/>
    <mergeCell ref="B2:M3"/>
  </mergeCells>
  <printOptions horizontalCentered="true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晏涛</cp:lastModifiedBy>
  <dcterms:created xsi:type="dcterms:W3CDTF">2025-02-04T16:17:00Z</dcterms:created>
  <dcterms:modified xsi:type="dcterms:W3CDTF">2025-02-14T15:31:52Z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4B7087E52C984353A2F0BE57461795E3</vt:lpwstr>
  </property>
  <property fmtid="{D5CDD505-2E9C-101B-9397-08002B2CF9AE}" pid="3" name="KSOProductBuildVer">
    <vt:lpwstr>2052-11.8.2.10125</vt:lpwstr>
  </property>
</Properties>
</file>